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3.xml" ContentType="application/vnd.openxmlformats-officedocument.drawingml.chartshap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environmentnswgov.sharepoint.com/teams/oehteams/NABERS/Shared Documents/TechCom/NGA Factors/Update 2023/To HANDOVER Calculators_24.6.24/2. REI v1.3_2024/"/>
    </mc:Choice>
  </mc:AlternateContent>
  <xr:revisionPtr revIDLastSave="9" documentId="13_ncr:1_{6DD03FCB-8013-4773-9AA5-FFA6E60401ED}" xr6:coauthVersionLast="47" xr6:coauthVersionMax="47" xr10:uidLastSave="{7FCE7DE7-7469-4209-9989-70D290F194D6}"/>
  <workbookProtection workbookAlgorithmName="SHA-512" workbookHashValue="INibEKB1JrmntlbDaGNq/3jS+6E4esj99PvgA0OSH2w5m4SBSOBB4qLdSDMb+zS/z3PyfRkB316zskO8NDcH9g==" workbookSaltValue="jTMkAufO1bUvqqGv8NKZiA==" workbookSpinCount="100000" lockStructure="1"/>
  <bookViews>
    <workbookView xWindow="28680" yWindow="780" windowWidth="29040" windowHeight="15840" tabRatio="508" firstSheet="1" activeTab="1" xr2:uid="{9FEC8845-DEB7-42DA-8950-55E495427615}"/>
  </bookViews>
  <sheets>
    <sheet name="Version control" sheetId="10" state="hidden" r:id="rId1"/>
    <sheet name="Instructions" sheetId="8" r:id="rId2"/>
    <sheet name="REI calculator" sheetId="9" r:id="rId3"/>
    <sheet name="Results for Perform" sheetId="11" state="hidden" r:id="rId4"/>
    <sheet name="xrefs" sheetId="7" state="hidden" r:id="rId5"/>
  </sheets>
  <definedNames>
    <definedName name="ChartNames">OFFSET('REI calculator'!$C$104,,,IF(COUNTIF('REI calculator'!$E$104:$E$107,"&gt;"&amp;0)=0,1,COUNTIF('REI calculator'!$E$104:$E$107,"&gt;"&amp;0)))</definedName>
    <definedName name="ChartValues">OFFSET('REI calculator'!$E$104,,,IF(COUNTIF('REI calculator'!$E$104:$E$107,"&gt;"&amp;0)=0,1,COUNTIF('REI calculator'!$E$104:$E$107,"&gt;"&amp;0)))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11" l="1"/>
  <c r="B9" i="11"/>
  <c r="D34" i="9"/>
  <c r="D97" i="9"/>
  <c r="D96" i="9"/>
  <c r="D74" i="9"/>
  <c r="D73" i="9"/>
  <c r="D42" i="9" l="1"/>
  <c r="D24" i="9"/>
  <c r="D35" i="9" l="1"/>
  <c r="D66" i="9" s="1"/>
  <c r="D65" i="9" l="1"/>
  <c r="D33" i="9"/>
  <c r="D76" i="9" s="1"/>
  <c r="D69" i="9"/>
  <c r="D81" i="9" l="1"/>
  <c r="D48" i="9"/>
  <c r="D49" i="9"/>
  <c r="D54" i="9" s="1"/>
  <c r="B11" i="11" l="1"/>
  <c r="D58" i="9"/>
  <c r="D51" i="9"/>
  <c r="D50" i="9"/>
  <c r="D53" i="9"/>
  <c r="D57" i="9" s="1"/>
  <c r="D59" i="9" l="1"/>
  <c r="D63" i="9" s="1"/>
  <c r="D55" i="9"/>
  <c r="D62" i="9" s="1"/>
  <c r="D78" i="9" l="1"/>
  <c r="F81" i="9" s="1"/>
  <c r="D2" i="11" s="1"/>
  <c r="D87" i="9"/>
  <c r="D68" i="9"/>
  <c r="D72" i="9" s="1"/>
  <c r="D86" i="9" l="1"/>
  <c r="F86" i="9" s="1"/>
  <c r="D77" i="9"/>
  <c r="D94" i="9" s="1"/>
  <c r="D83" i="9"/>
  <c r="F97" i="9"/>
  <c r="B8" i="11" s="1"/>
  <c r="F96" i="9"/>
  <c r="B7" i="11" s="1"/>
  <c r="D91" i="9"/>
  <c r="D110" i="9" s="1"/>
  <c r="F87" i="9"/>
  <c r="D45" i="9"/>
  <c r="F83" i="9" l="1"/>
  <c r="D6" i="11" s="1"/>
  <c r="D5" i="11"/>
  <c r="D95" i="9"/>
  <c r="B6" i="11" s="1"/>
  <c r="B4" i="11"/>
  <c r="D84" i="9"/>
  <c r="D82" i="9" s="1"/>
  <c r="D90" i="9"/>
  <c r="D88" i="9"/>
  <c r="F88" i="9" s="1"/>
  <c r="F84" i="9" l="1"/>
  <c r="D8" i="11" s="1"/>
  <c r="D7" i="11"/>
  <c r="E101" i="9"/>
  <c r="E100" i="9" s="1"/>
  <c r="B3" i="11"/>
  <c r="B2" i="11"/>
  <c r="D109" i="9"/>
  <c r="F95" i="9"/>
  <c r="B5" i="11" s="1"/>
  <c r="F94" i="9"/>
  <c r="G94" i="9" l="1"/>
  <c r="C104" i="9" s="1"/>
  <c r="F82" i="9"/>
  <c r="D4" i="11" s="1"/>
  <c r="D3" i="11"/>
  <c r="G95" i="9" l="1"/>
  <c r="G96" i="9" s="1"/>
  <c r="E104" i="9"/>
  <c r="G97" i="9" l="1"/>
  <c r="E107" i="9" s="1"/>
  <c r="C105" i="9" l="1"/>
  <c r="E105" i="9"/>
  <c r="E106" i="9"/>
  <c r="C106" i="9"/>
  <c r="C10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Corine Mulet</author>
  </authors>
  <commentList>
    <comment ref="C27" authorId="0" shapeId="0" xr:uid="{C8C4F631-18A4-4FD2-BB47-7405A982CD26}">
      <text>
        <r>
          <rPr>
            <sz val="9"/>
            <color indexed="81"/>
            <rFont val="Tahoma"/>
            <family val="2"/>
          </rPr>
          <t xml:space="preserve">This is an optional field and will appear as on the rating report if filled in. </t>
        </r>
      </text>
    </comment>
    <comment ref="C34" authorId="0" shapeId="0" xr:uid="{BCD28484-97F9-4F6F-AB5D-2B8F50EBABC2}">
      <text>
        <r>
          <rPr>
            <sz val="9"/>
            <color indexed="81"/>
            <rFont val="Tahoma"/>
            <family val="2"/>
          </rPr>
          <t xml:space="preserve">The OREG consumption where no LGCs have been created, or they have been voluntarily surrendered. OREG consumption where LGCs hav been sold is not included. </t>
        </r>
      </text>
    </comment>
    <comment ref="C35" authorId="0" shapeId="0" xr:uid="{87AC12B2-B104-4FC0-A47B-F88D3EE82B72}">
      <text>
        <r>
          <rPr>
            <sz val="9"/>
            <color rgb="FF000000"/>
            <rFont val="Tahoma"/>
            <family val="2"/>
          </rPr>
          <t xml:space="preserve">From LGCs voluntarily surrendered for OREG electricity exported to the grid. </t>
        </r>
      </text>
    </comment>
    <comment ref="C38" authorId="0" shapeId="0" xr:uid="{AB4BE19C-4EFE-4316-BF2D-5AFE2D69AFA4}">
      <text>
        <r>
          <rPr>
            <sz val="9"/>
            <color rgb="FF000000"/>
            <rFont val="Tahoma"/>
            <family val="2"/>
          </rPr>
          <t xml:space="preserve">See MAC rules section 10.4.3
</t>
        </r>
      </text>
    </comment>
    <comment ref="C82" authorId="0" shapeId="0" xr:uid="{DD8C65DC-484B-4E57-9685-0EEC29A376B2}">
      <text>
        <r>
          <rPr>
            <sz val="9"/>
            <color indexed="81"/>
            <rFont val="Tahoma"/>
            <family val="2"/>
          </rPr>
          <t xml:space="preserve">RET and State and Territory targets are included automatically. </t>
        </r>
      </text>
    </comment>
    <comment ref="C84" authorId="0" shapeId="0" xr:uid="{E143F5ED-63BA-47AF-B1A3-52DC249CC95B}">
      <text>
        <r>
          <rPr>
            <sz val="9"/>
            <color indexed="81"/>
            <rFont val="Tahoma"/>
            <family val="2"/>
          </rPr>
          <t xml:space="preserve">Includes:
- LGCs purchased and voluntarily surrendered from electricity generated offsite
- LGCs voluntarily surrendered against renewable electricity generated onsite that is exported to the grid.  </t>
        </r>
      </text>
    </comment>
  </commentList>
</comments>
</file>

<file path=xl/sharedStrings.xml><?xml version="1.0" encoding="utf-8"?>
<sst xmlns="http://schemas.openxmlformats.org/spreadsheetml/2006/main" count="195" uniqueCount="142">
  <si>
    <r>
      <t xml:space="preserve">NSW Government
</t>
    </r>
    <r>
      <rPr>
        <sz val="8"/>
        <color rgb="FF0087A1"/>
        <rFont val="Arial"/>
        <family val="2"/>
      </rPr>
      <t>4 Parramatta Square
Parramatta NSW 2150</t>
    </r>
  </si>
  <si>
    <r>
      <t xml:space="preserve">T </t>
    </r>
    <r>
      <rPr>
        <sz val="8"/>
        <color rgb="FF0087A1"/>
        <rFont val="Arial"/>
        <family val="2"/>
      </rPr>
      <t>(02) 9995 5000</t>
    </r>
    <r>
      <rPr>
        <b/>
        <sz val="8"/>
        <color rgb="FF0087A1"/>
        <rFont val="Arial"/>
        <family val="2"/>
      </rPr>
      <t xml:space="preserve">
E </t>
    </r>
    <r>
      <rPr>
        <sz val="8"/>
        <color rgb="FF0087A1"/>
        <rFont val="Arial"/>
        <family val="2"/>
      </rPr>
      <t xml:space="preserve">nabers@environment.nsw.gov.au 
</t>
    </r>
    <r>
      <rPr>
        <b/>
        <sz val="8"/>
        <color rgb="FF0087A1"/>
        <rFont val="Arial"/>
        <family val="2"/>
      </rPr>
      <t xml:space="preserve">nabers.gov.au </t>
    </r>
  </si>
  <si>
    <t>NABERS Renewable Energy Indicator Estimation Tool</t>
  </si>
  <si>
    <t>Version</t>
  </si>
  <si>
    <t>Date:</t>
  </si>
  <si>
    <t>How to use this calculator</t>
  </si>
  <si>
    <t>Bordered white cells generally need to be completed.</t>
  </si>
  <si>
    <t xml:space="preserve">Grey cells should not be edited. </t>
  </si>
  <si>
    <t xml:space="preserve">Calculator will not function correctly until the State/Territory is entered. </t>
  </si>
  <si>
    <t xml:space="preserve">Refer to the NABERS Metering and Consumption rules for instructions on how to collect data for the Renewable Energy Indicator. </t>
  </si>
  <si>
    <t>If you have any issues using this calculator please contact nabers@environment.nsw.gov.au</t>
  </si>
  <si>
    <t>NABERS Renewable Energy Indicator Estimation tool</t>
  </si>
  <si>
    <t xml:space="preserve"> Version</t>
  </si>
  <si>
    <t xml:space="preserve">This tool is used to estimate the Renewable Energy Indicator result for a building/premises. It can apply to all building types that can obtain NABERS Energy ratings. 
Remember, results are an indication only and cannot be promoted or published.
For simplicity, the Renewable Power Percentage that has been applied for the Renewable Energy Target is the latest value published by the Clean Energy Regulator. </t>
  </si>
  <si>
    <t>Data from NABERS Rate</t>
  </si>
  <si>
    <t>Rating Number</t>
  </si>
  <si>
    <t>Start of rating period</t>
  </si>
  <si>
    <t>End of rating period</t>
  </si>
  <si>
    <t>General information</t>
  </si>
  <si>
    <t>State/Territory of the building</t>
  </si>
  <si>
    <t>Grid electricity consumption</t>
  </si>
  <si>
    <t>kWh</t>
  </si>
  <si>
    <t>Gas consumption</t>
  </si>
  <si>
    <t>MJ</t>
  </si>
  <si>
    <t>Diesel consumption</t>
  </si>
  <si>
    <t>L</t>
  </si>
  <si>
    <t>Total Energy consumption in NABERS Energy rating</t>
  </si>
  <si>
    <t>Onsite renewable electricity generation</t>
  </si>
  <si>
    <t xml:space="preserve">Does the premises have an Onsite Renewable Energy Generation (OREG) system? </t>
  </si>
  <si>
    <t>If yes, what is the total capacity of the OREG system (kW)? (optional)</t>
  </si>
  <si>
    <t xml:space="preserve">If the OREG system is connected to a Remote Meter Reading System (RMRS), has the meter been validated? </t>
  </si>
  <si>
    <t>Onsite Renewable Electricity Generation (OREG)</t>
  </si>
  <si>
    <r>
      <rPr>
        <b/>
        <sz val="10"/>
        <color theme="1"/>
        <rFont val="Arial"/>
        <family val="2"/>
      </rPr>
      <t>Total onsite renewable electricity consumption</t>
    </r>
    <r>
      <rPr>
        <sz val="10"/>
        <color theme="1"/>
        <rFont val="Arial"/>
        <family val="2"/>
      </rPr>
      <t xml:space="preserve"> of the building </t>
    </r>
  </si>
  <si>
    <r>
      <rPr>
        <b/>
        <sz val="10"/>
        <color theme="1"/>
        <rFont val="Arial"/>
        <family val="2"/>
      </rPr>
      <t>LGCs voluntarily surrendered</t>
    </r>
    <r>
      <rPr>
        <sz val="10"/>
        <color theme="1"/>
        <rFont val="Arial"/>
        <family val="2"/>
      </rPr>
      <t xml:space="preserve"> for onsite renewable electricity </t>
    </r>
    <r>
      <rPr>
        <b/>
        <sz val="10"/>
        <color theme="1"/>
        <rFont val="Arial"/>
        <family val="2"/>
      </rPr>
      <t>exported</t>
    </r>
    <r>
      <rPr>
        <sz val="10"/>
        <color theme="1"/>
        <rFont val="Arial"/>
        <family val="2"/>
      </rPr>
      <t xml:space="preserve"> to the grid</t>
    </r>
  </si>
  <si>
    <t>MWh</t>
  </si>
  <si>
    <r>
      <rPr>
        <b/>
        <sz val="10"/>
        <color theme="1"/>
        <rFont val="Arial"/>
        <family val="2"/>
      </rPr>
      <t>LGCs created and sold</t>
    </r>
    <r>
      <rPr>
        <sz val="10"/>
        <color theme="1"/>
        <rFont val="Arial"/>
        <family val="2"/>
      </rPr>
      <t xml:space="preserve"> for onsite renewable electricity </t>
    </r>
    <r>
      <rPr>
        <b/>
        <sz val="10"/>
        <color theme="1"/>
        <rFont val="Arial"/>
        <family val="2"/>
      </rPr>
      <t>consumed</t>
    </r>
    <r>
      <rPr>
        <sz val="10"/>
        <color theme="1"/>
        <rFont val="Arial"/>
        <family val="2"/>
      </rPr>
      <t xml:space="preserve"> by the building</t>
    </r>
  </si>
  <si>
    <t>Total OREG consumption</t>
  </si>
  <si>
    <t>Net OREG consumption</t>
  </si>
  <si>
    <t>LGCs for exported electricity</t>
  </si>
  <si>
    <t>Offsite renewable energy purchases</t>
  </si>
  <si>
    <t>Offsite voluntarily surrendered LGCs</t>
  </si>
  <si>
    <t xml:space="preserve">Quantity of offsite LGCs voluntarily surrendered  </t>
  </si>
  <si>
    <t>Accredited GreenPower purchases</t>
  </si>
  <si>
    <t xml:space="preserve">Accredited GreenPower purchases </t>
  </si>
  <si>
    <t>%</t>
  </si>
  <si>
    <t>GreenPower purchases (included in the electricity bill)</t>
  </si>
  <si>
    <t>GreenPower purchases (separate to the electricity bill)</t>
  </si>
  <si>
    <t>Total offsite renewable electricity purchases</t>
  </si>
  <si>
    <t>RET &amp; State based renewable calculations</t>
  </si>
  <si>
    <t>Rating Period Calculations</t>
  </si>
  <si>
    <t>Rating period start year</t>
  </si>
  <si>
    <t>Rating period end year</t>
  </si>
  <si>
    <t>Days in start year</t>
  </si>
  <si>
    <t>Days in end year</t>
  </si>
  <si>
    <t>RET</t>
  </si>
  <si>
    <t>Start year RET</t>
  </si>
  <si>
    <t>End year RET</t>
  </si>
  <si>
    <t>Average rating period RET</t>
  </si>
  <si>
    <t>State Based Renewables</t>
  </si>
  <si>
    <t>Start year State based renewables</t>
  </si>
  <si>
    <t>End year State based renewables</t>
  </si>
  <si>
    <t>Average rating period State based renewables</t>
  </si>
  <si>
    <t>Energy Source detail</t>
  </si>
  <si>
    <t>Renewable electricity Summary</t>
  </si>
  <si>
    <t>Additional from State and Territory targets</t>
  </si>
  <si>
    <t>Total onsite renewable electricity consumption</t>
  </si>
  <si>
    <t>LGCs surrendered for exported onsite renewables</t>
  </si>
  <si>
    <t>Offsite voluntary renewable electricity purchases - GreenPower</t>
  </si>
  <si>
    <t>Offsite voluntary renewable electricity purchases - LGCs</t>
  </si>
  <si>
    <t>Non-renewable energy Summary</t>
  </si>
  <si>
    <t>Non-renewable electricity</t>
  </si>
  <si>
    <t>Gas</t>
  </si>
  <si>
    <t>Diesel</t>
  </si>
  <si>
    <t>Electricity Summary</t>
  </si>
  <si>
    <t>Total electricity consumption in building (including onsite renewable energy consumed)</t>
  </si>
  <si>
    <t>Total renewable electricity - from all sources</t>
  </si>
  <si>
    <t>Total energy consumption in building (including onsite renewable energy consumed)</t>
  </si>
  <si>
    <t>Renewable Electricity summary</t>
  </si>
  <si>
    <t>% Total Site Energy</t>
  </si>
  <si>
    <t>Onsite renewable electricity consumed</t>
  </si>
  <si>
    <t>RET and State/Territory targets</t>
  </si>
  <si>
    <t>Accredited GreenPower</t>
  </si>
  <si>
    <t>Other voluntary purchases (e.g. LGCs)</t>
  </si>
  <si>
    <t>Renewable Energy Indicator</t>
  </si>
  <si>
    <t>Onsite Renewable Energy Indicator</t>
  </si>
  <si>
    <t>Energy Source Summary</t>
  </si>
  <si>
    <t>Renewable electricity</t>
  </si>
  <si>
    <t>Renewable Energy Indicator graph</t>
  </si>
  <si>
    <t>Non-renewable energy</t>
  </si>
  <si>
    <t>Renewable energy</t>
  </si>
  <si>
    <t>Reference</t>
  </si>
  <si>
    <t>Energy Source Summary graph</t>
  </si>
  <si>
    <t>Result</t>
  </si>
  <si>
    <t>Onsite Renewable Energy</t>
  </si>
  <si>
    <t>REI result - %</t>
  </si>
  <si>
    <t>Onsite renewable electricity - REI %</t>
  </si>
  <si>
    <t>REI result - 1dp%</t>
  </si>
  <si>
    <t>RET and State/Territory targets - kWh</t>
  </si>
  <si>
    <t>Total renewable electricity - kWh</t>
  </si>
  <si>
    <t>RET and State/Territory targets - REI %</t>
  </si>
  <si>
    <t>Non-renewable electricity- REI %</t>
  </si>
  <si>
    <t>GreenPower - kWh</t>
  </si>
  <si>
    <t>Non-renewable electricity- kWh</t>
  </si>
  <si>
    <t>GreenPower - REI %</t>
  </si>
  <si>
    <t>Gas and LPG- REI %</t>
  </si>
  <si>
    <t>Other voluntary purchases - kWh</t>
  </si>
  <si>
    <t>Diesel - REI%</t>
  </si>
  <si>
    <t>Other voluntary purchases - REI %</t>
  </si>
  <si>
    <t>OREG on premises</t>
  </si>
  <si>
    <t>Onsite PV capacity - kW</t>
  </si>
  <si>
    <t>Onsite renewable electricity - kWh</t>
  </si>
  <si>
    <t>Date</t>
  </si>
  <si>
    <t xml:space="preserve">Greenpower capped at 100% </t>
  </si>
  <si>
    <t>Dropdown for State in D15 and lookup for D61 &amp; D62</t>
  </si>
  <si>
    <t>% State renewables - this is the total % renewables including RET.  Format for headers to make the lookup work is "Yr " &amp; the year.</t>
  </si>
  <si>
    <t>State</t>
  </si>
  <si>
    <t>Yr 2021</t>
  </si>
  <si>
    <t>Yr 2022</t>
  </si>
  <si>
    <t>Yr 2023</t>
  </si>
  <si>
    <t>ACT</t>
  </si>
  <si>
    <t>NSW</t>
  </si>
  <si>
    <t>NT</t>
  </si>
  <si>
    <t>QLD</t>
  </si>
  <si>
    <t>SA</t>
  </si>
  <si>
    <t>TAS</t>
  </si>
  <si>
    <t>VIC</t>
  </si>
  <si>
    <t>WA</t>
  </si>
  <si>
    <t>RPP (RET) lookup for D57 &amp; D58. Format for headers to make the lookup work is "Yr " &amp; the year.</t>
  </si>
  <si>
    <t>Column1</t>
  </si>
  <si>
    <t>Yr 2024</t>
  </si>
  <si>
    <t>`</t>
  </si>
  <si>
    <t xml:space="preserve">Sid </t>
  </si>
  <si>
    <t>RPP 2024 values updated</t>
  </si>
  <si>
    <t>&lt;select&gt;</t>
  </si>
  <si>
    <t>Update
Note: mention issue identified (if any), tab, and cells affected and what was changed ?</t>
  </si>
  <si>
    <t>Change made by</t>
  </si>
  <si>
    <t>Change QA'd by</t>
  </si>
  <si>
    <t>Notes after QA</t>
  </si>
  <si>
    <t>Other comment</t>
  </si>
  <si>
    <t>Prachi</t>
  </si>
  <si>
    <t>Sid</t>
  </si>
  <si>
    <t>QA checked- correct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</si>
</sst>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_-* #,##0_-;\-* #,##0_-;_-* &quot;-&quot;???_-;_-@_-"/>
    <numFmt numFmtId="167" formatCode="0.0"/>
  </numFmts>
  <fonts count="21" x14ac:knownFonts="1">
    <font>
      <sz val="11"/>
      <color theme="1"/>
      <name val="Calibri"/>
      <family val="2"/>
      <scheme val="minor"/>
    </font>
    <font>
      <b/>
      <sz val="11"/>
      <color theme="1"/>
      <name val="Calibri"/>
      <family val="2"/>
      <scheme val="minor"/>
    </font>
    <font>
      <sz val="11"/>
      <color theme="1"/>
      <name val="Calibri"/>
      <family val="2"/>
      <scheme val="minor"/>
    </font>
    <font>
      <sz val="11"/>
      <color theme="1"/>
      <name val="Calibri"/>
      <family val="2"/>
      <scheme val="minor"/>
    </font>
    <font>
      <sz val="11"/>
      <color theme="0"/>
      <name val="Calibri"/>
      <family val="2"/>
      <scheme val="minor"/>
    </font>
    <font>
      <sz val="9"/>
      <color indexed="81"/>
      <name val="Tahoma"/>
      <family val="2"/>
    </font>
    <font>
      <b/>
      <sz val="10"/>
      <color theme="1"/>
      <name val="Arial"/>
      <family val="2"/>
    </font>
    <font>
      <sz val="10"/>
      <color theme="1"/>
      <name val="Arial"/>
      <family val="2"/>
    </font>
    <font>
      <b/>
      <sz val="16"/>
      <color theme="1"/>
      <name val="Calibri"/>
      <family val="2"/>
      <scheme val="minor"/>
    </font>
    <font>
      <sz val="12"/>
      <color theme="1"/>
      <name val="Calibri"/>
      <family val="2"/>
      <scheme val="minor"/>
    </font>
    <font>
      <b/>
      <sz val="8"/>
      <color rgb="FF0087A1"/>
      <name val="Arial"/>
      <family val="2"/>
    </font>
    <font>
      <sz val="8"/>
      <color rgb="FF0087A1"/>
      <name val="Arial"/>
      <family val="2"/>
    </font>
    <font>
      <b/>
      <sz val="10"/>
      <color rgb="FF0087A1"/>
      <name val="Arial"/>
      <family val="2"/>
    </font>
    <font>
      <b/>
      <sz val="16"/>
      <color rgb="FF0087A1"/>
      <name val="Arial"/>
      <family val="2"/>
    </font>
    <font>
      <b/>
      <sz val="10"/>
      <color rgb="FF006C88"/>
      <name val="Arial"/>
      <family val="2"/>
    </font>
    <font>
      <sz val="12"/>
      <color theme="1"/>
      <name val="Arial"/>
      <family val="2"/>
    </font>
    <font>
      <sz val="11"/>
      <color rgb="FFFF0000"/>
      <name val="Calibri"/>
      <family val="2"/>
      <scheme val="minor"/>
    </font>
    <font>
      <b/>
      <sz val="10"/>
      <name val="Arial"/>
      <family val="2"/>
    </font>
    <font>
      <sz val="9"/>
      <color rgb="FF000000"/>
      <name val="Tahoma"/>
      <family val="2"/>
    </font>
    <font>
      <sz val="8"/>
      <name val="Calibri"/>
      <family val="2"/>
      <scheme val="minor"/>
    </font>
    <font>
      <b/>
      <sz val="11"/>
      <color rgb="FFFF0000"/>
      <name val="Calibri"/>
      <family val="2"/>
      <scheme val="minor"/>
    </font>
  </fonts>
  <fills count="10">
    <fill>
      <patternFill patternType="none"/>
    </fill>
    <fill>
      <patternFill patternType="gray125"/>
    </fill>
    <fill>
      <patternFill patternType="solid">
        <fgColor theme="3" tint="0.79998168889431442"/>
        <bgColor indexed="64"/>
      </patternFill>
    </fill>
    <fill>
      <patternFill patternType="solid">
        <fgColor theme="2"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FFFF00"/>
        <bgColor indexed="64"/>
      </patternFill>
    </fill>
    <fill>
      <patternFill patternType="solid">
        <fgColor theme="7" tint="0.59999389629810485"/>
        <bgColor indexed="64"/>
      </patternFill>
    </fill>
  </fills>
  <borders count="5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medium">
        <color indexed="64"/>
      </top>
      <bottom style="thin">
        <color auto="1"/>
      </bottom>
      <diagonal/>
    </border>
    <border>
      <left style="thin">
        <color auto="1"/>
      </left>
      <right/>
      <top style="thin">
        <color auto="1"/>
      </top>
      <bottom style="medium">
        <color indexed="64"/>
      </bottom>
      <diagonal/>
    </border>
    <border>
      <left/>
      <right style="thin">
        <color auto="1"/>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style="thin">
        <color auto="1"/>
      </top>
      <bottom style="medium">
        <color indexed="64"/>
      </bottom>
      <diagonal/>
    </border>
    <border>
      <left style="medium">
        <color indexed="64"/>
      </left>
      <right/>
      <top style="thin">
        <color auto="1"/>
      </top>
      <bottom style="medium">
        <color indexed="64"/>
      </bottom>
      <diagonal/>
    </border>
    <border>
      <left style="thin">
        <color auto="1"/>
      </left>
      <right style="thin">
        <color auto="1"/>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diagonal/>
    </border>
    <border>
      <left/>
      <right style="medium">
        <color indexed="64"/>
      </right>
      <top/>
      <bottom style="thin">
        <color auto="1"/>
      </bottom>
      <diagonal/>
    </border>
    <border>
      <left style="medium">
        <color indexed="64"/>
      </left>
      <right style="medium">
        <color indexed="64"/>
      </right>
      <top style="thin">
        <color auto="1"/>
      </top>
      <bottom/>
      <diagonal/>
    </border>
    <border>
      <left/>
      <right/>
      <top style="medium">
        <color indexed="64"/>
      </top>
      <bottom/>
      <diagonal/>
    </border>
    <border>
      <left/>
      <right style="medium">
        <color indexed="64"/>
      </right>
      <top style="medium">
        <color indexed="64"/>
      </top>
      <bottom/>
      <diagonal/>
    </border>
    <border>
      <left style="thick">
        <color auto="1"/>
      </left>
      <right style="thick">
        <color auto="1"/>
      </right>
      <top style="thick">
        <color auto="1"/>
      </top>
      <bottom style="thick">
        <color auto="1"/>
      </bottom>
      <diagonal/>
    </border>
    <border>
      <left/>
      <right/>
      <top/>
      <bottom style="thick">
        <color auto="1"/>
      </bottom>
      <diagonal/>
    </border>
  </borders>
  <cellStyleXfs count="5">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0" fontId="9" fillId="0" borderId="0"/>
  </cellStyleXfs>
  <cellXfs count="197">
    <xf numFmtId="0" fontId="0" fillId="0" borderId="0" xfId="0"/>
    <xf numFmtId="0" fontId="0" fillId="3" borderId="0" xfId="0" applyFill="1"/>
    <xf numFmtId="10" fontId="0" fillId="0" borderId="0" xfId="2" applyNumberFormat="1" applyFont="1"/>
    <xf numFmtId="0" fontId="0" fillId="4" borderId="0" xfId="0" applyFill="1"/>
    <xf numFmtId="0" fontId="0" fillId="6" borderId="0" xfId="0" applyFill="1"/>
    <xf numFmtId="0" fontId="10" fillId="6" borderId="0" xfId="4" applyFont="1" applyFill="1" applyAlignment="1" applyProtection="1">
      <alignment vertical="top" wrapText="1"/>
      <protection hidden="1"/>
    </xf>
    <xf numFmtId="0" fontId="12" fillId="6" borderId="0" xfId="4" applyFont="1" applyFill="1" applyAlignment="1" applyProtection="1">
      <alignment horizontal="left" vertical="center" wrapText="1"/>
      <protection hidden="1"/>
    </xf>
    <xf numFmtId="14" fontId="12" fillId="6" borderId="0" xfId="4" applyNumberFormat="1" applyFont="1" applyFill="1" applyAlignment="1" applyProtection="1">
      <alignment horizontal="left" vertical="center" wrapText="1"/>
      <protection hidden="1"/>
    </xf>
    <xf numFmtId="0" fontId="12" fillId="6" borderId="0" xfId="4" applyFont="1" applyFill="1" applyAlignment="1" applyProtection="1">
      <alignment horizontal="right" vertical="center" wrapText="1"/>
      <protection hidden="1"/>
    </xf>
    <xf numFmtId="0" fontId="12" fillId="6" borderId="0" xfId="4" applyFont="1" applyFill="1" applyAlignment="1" applyProtection="1">
      <alignment horizontal="center" vertical="center" wrapText="1"/>
      <protection hidden="1"/>
    </xf>
    <xf numFmtId="167" fontId="12" fillId="6" borderId="0" xfId="4" applyNumberFormat="1" applyFont="1" applyFill="1" applyAlignment="1" applyProtection="1">
      <alignment horizontal="left" vertical="center" wrapText="1"/>
      <protection hidden="1"/>
    </xf>
    <xf numFmtId="0" fontId="14" fillId="7" borderId="0" xfId="4" applyFont="1" applyFill="1" applyAlignment="1" applyProtection="1">
      <alignment horizontal="left" vertical="center"/>
      <protection hidden="1"/>
    </xf>
    <xf numFmtId="0" fontId="15" fillId="0" borderId="0" xfId="4" applyFont="1" applyProtection="1">
      <protection hidden="1"/>
    </xf>
    <xf numFmtId="0" fontId="7" fillId="7" borderId="0" xfId="4" applyFont="1" applyFill="1" applyAlignment="1" applyProtection="1">
      <alignment horizontal="center" vertical="center"/>
      <protection hidden="1"/>
    </xf>
    <xf numFmtId="14" fontId="7" fillId="4" borderId="6" xfId="0" applyNumberFormat="1" applyFont="1" applyFill="1" applyBorder="1" applyProtection="1">
      <protection locked="0"/>
    </xf>
    <xf numFmtId="14" fontId="7" fillId="4" borderId="1" xfId="0" applyNumberFormat="1" applyFont="1" applyFill="1" applyBorder="1" applyProtection="1">
      <protection locked="0"/>
    </xf>
    <xf numFmtId="164" fontId="7" fillId="4" borderId="1" xfId="1" applyNumberFormat="1" applyFont="1" applyFill="1" applyBorder="1" applyProtection="1">
      <protection locked="0"/>
    </xf>
    <xf numFmtId="167" fontId="7" fillId="0" borderId="1" xfId="2" applyNumberFormat="1" applyFont="1" applyFill="1" applyBorder="1" applyProtection="1">
      <protection locked="0"/>
    </xf>
    <xf numFmtId="3" fontId="7" fillId="0" borderId="1" xfId="0" applyNumberFormat="1" applyFont="1" applyBorder="1" applyProtection="1">
      <protection locked="0"/>
    </xf>
    <xf numFmtId="0" fontId="0" fillId="4" borderId="0" xfId="0" applyFill="1" applyProtection="1">
      <protection hidden="1"/>
    </xf>
    <xf numFmtId="0" fontId="0" fillId="0" borderId="0" xfId="0" applyProtection="1">
      <protection hidden="1"/>
    </xf>
    <xf numFmtId="0" fontId="0" fillId="6" borderId="0" xfId="0" applyFill="1" applyProtection="1">
      <protection hidden="1"/>
    </xf>
    <xf numFmtId="0" fontId="7" fillId="0" borderId="5" xfId="0" applyFont="1" applyBorder="1" applyProtection="1">
      <protection hidden="1"/>
    </xf>
    <xf numFmtId="0" fontId="7" fillId="0" borderId="7" xfId="0" applyFont="1" applyBorder="1" applyProtection="1">
      <protection hidden="1"/>
    </xf>
    <xf numFmtId="0" fontId="7" fillId="0" borderId="8" xfId="0" applyFont="1" applyBorder="1" applyProtection="1">
      <protection hidden="1"/>
    </xf>
    <xf numFmtId="0" fontId="7" fillId="0" borderId="9" xfId="0" applyFont="1" applyBorder="1" applyProtection="1">
      <protection hidden="1"/>
    </xf>
    <xf numFmtId="0" fontId="7" fillId="0" borderId="30" xfId="0" applyFont="1" applyBorder="1" applyProtection="1">
      <protection hidden="1"/>
    </xf>
    <xf numFmtId="0" fontId="7" fillId="0" borderId="32" xfId="0" applyFont="1" applyBorder="1" applyProtection="1">
      <protection hidden="1"/>
    </xf>
    <xf numFmtId="0" fontId="6" fillId="0" borderId="10" xfId="0" applyFont="1" applyBorder="1" applyProtection="1">
      <protection hidden="1"/>
    </xf>
    <xf numFmtId="164" fontId="6" fillId="5" borderId="11" xfId="1" applyNumberFormat="1" applyFont="1" applyFill="1" applyBorder="1" applyProtection="1">
      <protection hidden="1"/>
    </xf>
    <xf numFmtId="0" fontId="6" fillId="0" borderId="12" xfId="0" applyFont="1" applyBorder="1" applyProtection="1">
      <protection hidden="1"/>
    </xf>
    <xf numFmtId="0" fontId="7" fillId="0" borderId="13" xfId="0" applyFont="1" applyBorder="1" applyAlignment="1" applyProtection="1">
      <alignment wrapText="1"/>
      <protection hidden="1"/>
    </xf>
    <xf numFmtId="0" fontId="7" fillId="4" borderId="13" xfId="0" applyFont="1" applyFill="1" applyBorder="1" applyAlignment="1" applyProtection="1">
      <alignment wrapText="1"/>
      <protection hidden="1"/>
    </xf>
    <xf numFmtId="0" fontId="6" fillId="0" borderId="14" xfId="0" applyFont="1" applyBorder="1" applyAlignment="1" applyProtection="1">
      <alignment wrapText="1"/>
      <protection hidden="1"/>
    </xf>
    <xf numFmtId="0" fontId="0" fillId="4" borderId="0" xfId="0" applyFill="1" applyAlignment="1" applyProtection="1">
      <alignment wrapText="1"/>
      <protection hidden="1"/>
    </xf>
    <xf numFmtId="3" fontId="7" fillId="5" borderId="1" xfId="2" applyNumberFormat="1" applyFont="1" applyFill="1" applyBorder="1" applyProtection="1">
      <protection hidden="1"/>
    </xf>
    <xf numFmtId="164" fontId="6" fillId="5" borderId="11" xfId="0" applyNumberFormat="1" applyFont="1" applyFill="1" applyBorder="1" applyProtection="1">
      <protection hidden="1"/>
    </xf>
    <xf numFmtId="0" fontId="0" fillId="0" borderId="13" xfId="0" applyBorder="1" applyProtection="1">
      <protection hidden="1"/>
    </xf>
    <xf numFmtId="166" fontId="0" fillId="5" borderId="1" xfId="0" applyNumberFormat="1" applyFill="1" applyBorder="1" applyProtection="1">
      <protection hidden="1"/>
    </xf>
    <xf numFmtId="0" fontId="0" fillId="0" borderId="9" xfId="0" applyBorder="1" applyProtection="1">
      <protection hidden="1"/>
    </xf>
    <xf numFmtId="164" fontId="0" fillId="5" borderId="1" xfId="0" applyNumberFormat="1" applyFill="1" applyBorder="1" applyProtection="1">
      <protection hidden="1"/>
    </xf>
    <xf numFmtId="164" fontId="0" fillId="5" borderId="1" xfId="1" applyNumberFormat="1" applyFont="1" applyFill="1" applyBorder="1" applyProtection="1">
      <protection hidden="1"/>
    </xf>
    <xf numFmtId="164" fontId="0" fillId="5" borderId="22" xfId="0" applyNumberFormat="1" applyFill="1" applyBorder="1" applyProtection="1">
      <protection hidden="1"/>
    </xf>
    <xf numFmtId="0" fontId="0" fillId="0" borderId="23" xfId="0" applyBorder="1" applyProtection="1">
      <protection hidden="1"/>
    </xf>
    <xf numFmtId="0" fontId="0" fillId="0" borderId="14" xfId="0" applyBorder="1" applyProtection="1">
      <protection hidden="1"/>
    </xf>
    <xf numFmtId="164" fontId="0" fillId="5" borderId="11" xfId="0" applyNumberFormat="1" applyFill="1" applyBorder="1" applyProtection="1">
      <protection hidden="1"/>
    </xf>
    <xf numFmtId="0" fontId="0" fillId="0" borderId="12" xfId="0" applyBorder="1" applyProtection="1">
      <protection hidden="1"/>
    </xf>
    <xf numFmtId="0" fontId="1" fillId="0" borderId="5" xfId="0" applyFont="1" applyBorder="1" applyAlignment="1" applyProtection="1">
      <alignment wrapText="1"/>
      <protection hidden="1"/>
    </xf>
    <xf numFmtId="164" fontId="1" fillId="5" borderId="6" xfId="1" applyNumberFormat="1" applyFont="1" applyFill="1" applyBorder="1" applyProtection="1">
      <protection hidden="1"/>
    </xf>
    <xf numFmtId="0" fontId="1" fillId="0" borderId="7" xfId="0" applyFont="1" applyBorder="1" applyProtection="1">
      <protection hidden="1"/>
    </xf>
    <xf numFmtId="165" fontId="0" fillId="4" borderId="0" xfId="2" applyNumberFormat="1" applyFont="1" applyFill="1" applyProtection="1">
      <protection hidden="1"/>
    </xf>
    <xf numFmtId="0" fontId="1" fillId="0" borderId="33" xfId="0" applyFont="1" applyBorder="1" applyAlignment="1" applyProtection="1">
      <alignment wrapText="1"/>
      <protection hidden="1"/>
    </xf>
    <xf numFmtId="164" fontId="1" fillId="5" borderId="34" xfId="1" applyNumberFormat="1" applyFont="1" applyFill="1" applyBorder="1" applyProtection="1">
      <protection hidden="1"/>
    </xf>
    <xf numFmtId="0" fontId="1" fillId="0" borderId="35" xfId="0" applyFont="1" applyBorder="1" applyProtection="1">
      <protection hidden="1"/>
    </xf>
    <xf numFmtId="0" fontId="1" fillId="0" borderId="10" xfId="0" applyFont="1" applyBorder="1" applyAlignment="1" applyProtection="1">
      <alignment wrapText="1"/>
      <protection hidden="1"/>
    </xf>
    <xf numFmtId="164" fontId="1" fillId="5" borderId="11" xfId="0" applyNumberFormat="1" applyFont="1" applyFill="1" applyBorder="1" applyProtection="1">
      <protection hidden="1"/>
    </xf>
    <xf numFmtId="0" fontId="1" fillId="0" borderId="12" xfId="0" applyFont="1" applyBorder="1" applyProtection="1">
      <protection hidden="1"/>
    </xf>
    <xf numFmtId="0" fontId="1" fillId="2" borderId="41" xfId="0" applyFont="1" applyFill="1" applyBorder="1" applyProtection="1">
      <protection hidden="1"/>
    </xf>
    <xf numFmtId="0" fontId="1" fillId="0" borderId="8" xfId="0" applyFont="1" applyBorder="1" applyAlignment="1" applyProtection="1">
      <alignment wrapText="1"/>
      <protection hidden="1"/>
    </xf>
    <xf numFmtId="164" fontId="1" fillId="5" borderId="1" xfId="1" applyNumberFormat="1" applyFont="1" applyFill="1" applyBorder="1" applyProtection="1">
      <protection hidden="1"/>
    </xf>
    <xf numFmtId="0" fontId="1" fillId="0" borderId="9" xfId="0" applyFont="1" applyBorder="1" applyProtection="1">
      <protection hidden="1"/>
    </xf>
    <xf numFmtId="165" fontId="0" fillId="5" borderId="20" xfId="2" applyNumberFormat="1" applyFont="1" applyFill="1" applyBorder="1" applyProtection="1">
      <protection hidden="1"/>
    </xf>
    <xf numFmtId="165" fontId="0" fillId="5" borderId="23" xfId="2" applyNumberFormat="1" applyFont="1" applyFill="1" applyBorder="1" applyProtection="1">
      <protection hidden="1"/>
    </xf>
    <xf numFmtId="9" fontId="1" fillId="5" borderId="1" xfId="2" applyFont="1" applyFill="1" applyBorder="1" applyProtection="1">
      <protection hidden="1"/>
    </xf>
    <xf numFmtId="0" fontId="1" fillId="0" borderId="10" xfId="0" applyFont="1" applyBorder="1" applyProtection="1">
      <protection hidden="1"/>
    </xf>
    <xf numFmtId="9" fontId="1" fillId="5" borderId="11" xfId="2" applyFont="1" applyFill="1" applyBorder="1" applyProtection="1">
      <protection hidden="1"/>
    </xf>
    <xf numFmtId="165" fontId="0" fillId="0" borderId="12" xfId="2" applyNumberFormat="1" applyFont="1" applyBorder="1" applyProtection="1">
      <protection hidden="1"/>
    </xf>
    <xf numFmtId="165" fontId="0" fillId="5" borderId="36" xfId="2" applyNumberFormat="1" applyFont="1" applyFill="1" applyBorder="1" applyProtection="1">
      <protection hidden="1"/>
    </xf>
    <xf numFmtId="0" fontId="1" fillId="4" borderId="0" xfId="0" applyFont="1" applyFill="1" applyAlignment="1" applyProtection="1">
      <alignment horizontal="center" vertical="center"/>
      <protection hidden="1"/>
    </xf>
    <xf numFmtId="0" fontId="1" fillId="4" borderId="0" xfId="0" applyFont="1" applyFill="1" applyProtection="1">
      <protection hidden="1"/>
    </xf>
    <xf numFmtId="9" fontId="1" fillId="4" borderId="0" xfId="2" applyFont="1" applyFill="1" applyBorder="1" applyProtection="1">
      <protection hidden="1"/>
    </xf>
    <xf numFmtId="165" fontId="0" fillId="4" borderId="0" xfId="2" applyNumberFormat="1" applyFont="1" applyFill="1" applyBorder="1" applyProtection="1">
      <protection hidden="1"/>
    </xf>
    <xf numFmtId="0" fontId="1" fillId="2" borderId="39" xfId="0" applyFont="1" applyFill="1" applyBorder="1" applyProtection="1">
      <protection hidden="1"/>
    </xf>
    <xf numFmtId="0" fontId="1" fillId="2" borderId="40" xfId="0" applyFont="1" applyFill="1" applyBorder="1" applyProtection="1">
      <protection hidden="1"/>
    </xf>
    <xf numFmtId="0" fontId="0" fillId="4" borderId="24" xfId="0" applyFill="1" applyBorder="1" applyProtection="1">
      <protection hidden="1"/>
    </xf>
    <xf numFmtId="0" fontId="0" fillId="4" borderId="7" xfId="0" applyFill="1" applyBorder="1" applyProtection="1">
      <protection hidden="1"/>
    </xf>
    <xf numFmtId="0" fontId="4" fillId="4" borderId="0" xfId="0" applyFont="1" applyFill="1" applyProtection="1">
      <protection hidden="1"/>
    </xf>
    <xf numFmtId="43" fontId="0" fillId="4" borderId="0" xfId="0" applyNumberFormat="1" applyFill="1" applyProtection="1">
      <protection hidden="1"/>
    </xf>
    <xf numFmtId="0" fontId="0" fillId="4" borderId="21" xfId="0" applyFill="1" applyBorder="1" applyProtection="1">
      <protection hidden="1"/>
    </xf>
    <xf numFmtId="0" fontId="0" fillId="4" borderId="9" xfId="0" applyFill="1" applyBorder="1" applyProtection="1">
      <protection hidden="1"/>
    </xf>
    <xf numFmtId="0" fontId="0" fillId="4" borderId="37" xfId="0" applyFill="1" applyBorder="1" applyProtection="1">
      <protection hidden="1"/>
    </xf>
    <xf numFmtId="164" fontId="1" fillId="5" borderId="38" xfId="1" applyNumberFormat="1" applyFont="1" applyFill="1" applyBorder="1" applyProtection="1">
      <protection hidden="1"/>
    </xf>
    <xf numFmtId="0" fontId="0" fillId="4" borderId="12" xfId="0" applyFill="1" applyBorder="1" applyProtection="1">
      <protection hidden="1"/>
    </xf>
    <xf numFmtId="0" fontId="0" fillId="4" borderId="1" xfId="0" applyFill="1" applyBorder="1" applyProtection="1">
      <protection hidden="1"/>
    </xf>
    <xf numFmtId="9" fontId="0" fillId="4" borderId="1" xfId="0" applyNumberFormat="1" applyFill="1" applyBorder="1" applyProtection="1">
      <protection hidden="1"/>
    </xf>
    <xf numFmtId="9" fontId="0" fillId="4" borderId="1" xfId="2" applyFont="1" applyFill="1" applyBorder="1" applyProtection="1">
      <protection hidden="1"/>
    </xf>
    <xf numFmtId="0" fontId="8" fillId="0" borderId="26" xfId="0" applyFont="1" applyBorder="1" applyAlignment="1" applyProtection="1">
      <alignment horizontal="left" vertical="center"/>
      <protection hidden="1"/>
    </xf>
    <xf numFmtId="0" fontId="8" fillId="0" borderId="14" xfId="0" applyFont="1" applyBorder="1" applyAlignment="1" applyProtection="1">
      <alignment horizontal="left" vertical="center"/>
      <protection hidden="1"/>
    </xf>
    <xf numFmtId="9" fontId="0" fillId="4" borderId="0" xfId="2" applyFont="1" applyFill="1" applyProtection="1">
      <protection hidden="1"/>
    </xf>
    <xf numFmtId="0" fontId="0" fillId="8" borderId="0" xfId="0" applyFill="1" applyProtection="1">
      <protection hidden="1"/>
    </xf>
    <xf numFmtId="0" fontId="1" fillId="4" borderId="1" xfId="0" applyFont="1" applyFill="1" applyBorder="1" applyProtection="1">
      <protection hidden="1"/>
    </xf>
    <xf numFmtId="0" fontId="0" fillId="0" borderId="1" xfId="0" applyBorder="1"/>
    <xf numFmtId="9" fontId="0" fillId="0" borderId="1" xfId="2" applyFont="1" applyBorder="1"/>
    <xf numFmtId="0" fontId="0" fillId="0" borderId="0" xfId="3" applyFont="1" applyAlignment="1">
      <alignment horizontal="left"/>
    </xf>
    <xf numFmtId="0" fontId="3" fillId="0" borderId="13" xfId="3" applyBorder="1" applyAlignment="1">
      <alignment horizontal="center"/>
    </xf>
    <xf numFmtId="0" fontId="0" fillId="0" borderId="42" xfId="0" applyBorder="1"/>
    <xf numFmtId="0" fontId="3" fillId="0" borderId="43" xfId="3" applyBorder="1" applyAlignment="1">
      <alignment horizontal="center"/>
    </xf>
    <xf numFmtId="9" fontId="0" fillId="0" borderId="31" xfId="2" applyFont="1" applyBorder="1"/>
    <xf numFmtId="0" fontId="0" fillId="5" borderId="1" xfId="0" applyFill="1" applyBorder="1" applyProtection="1">
      <protection hidden="1"/>
    </xf>
    <xf numFmtId="10" fontId="0" fillId="5" borderId="1" xfId="2" applyNumberFormat="1" applyFont="1" applyFill="1" applyBorder="1" applyProtection="1">
      <protection hidden="1"/>
    </xf>
    <xf numFmtId="0" fontId="0" fillId="0" borderId="8" xfId="0" applyBorder="1" applyProtection="1">
      <protection hidden="1"/>
    </xf>
    <xf numFmtId="10" fontId="0" fillId="5" borderId="11" xfId="2" applyNumberFormat="1" applyFont="1" applyFill="1" applyBorder="1" applyProtection="1">
      <protection hidden="1"/>
    </xf>
    <xf numFmtId="0" fontId="1" fillId="0" borderId="8" xfId="0" applyFont="1" applyBorder="1" applyProtection="1">
      <protection hidden="1"/>
    </xf>
    <xf numFmtId="0" fontId="6" fillId="0" borderId="9" xfId="0" applyFont="1" applyBorder="1" applyProtection="1">
      <protection hidden="1"/>
    </xf>
    <xf numFmtId="0" fontId="1" fillId="2" borderId="3" xfId="0" applyFont="1" applyFill="1" applyBorder="1" applyAlignment="1" applyProtection="1">
      <alignment vertical="center" wrapText="1"/>
      <protection hidden="1"/>
    </xf>
    <xf numFmtId="0" fontId="1" fillId="2" borderId="4" xfId="0" applyFont="1" applyFill="1" applyBorder="1" applyAlignment="1" applyProtection="1">
      <alignment vertical="center" wrapText="1"/>
      <protection hidden="1"/>
    </xf>
    <xf numFmtId="165" fontId="0" fillId="5" borderId="44" xfId="2" applyNumberFormat="1" applyFont="1" applyFill="1" applyBorder="1" applyProtection="1">
      <protection hidden="1"/>
    </xf>
    <xf numFmtId="164" fontId="1" fillId="5" borderId="11" xfId="1" applyNumberFormat="1" applyFont="1" applyFill="1" applyBorder="1" applyProtection="1">
      <protection hidden="1"/>
    </xf>
    <xf numFmtId="3" fontId="7" fillId="5" borderId="1" xfId="0" applyNumberFormat="1" applyFont="1" applyFill="1" applyBorder="1" applyProtection="1">
      <protection hidden="1"/>
    </xf>
    <xf numFmtId="3" fontId="6" fillId="5" borderId="11" xfId="0" applyNumberFormat="1" applyFont="1" applyFill="1" applyBorder="1" applyProtection="1">
      <protection hidden="1"/>
    </xf>
    <xf numFmtId="0" fontId="16" fillId="4" borderId="0" xfId="0" applyFont="1" applyFill="1" applyProtection="1">
      <protection hidden="1"/>
    </xf>
    <xf numFmtId="0" fontId="7" fillId="0" borderId="26" xfId="0" applyFont="1" applyBorder="1" applyAlignment="1" applyProtection="1">
      <alignment wrapText="1"/>
      <protection hidden="1"/>
    </xf>
    <xf numFmtId="164" fontId="7" fillId="0" borderId="6" xfId="1" applyNumberFormat="1" applyFont="1" applyFill="1" applyBorder="1" applyProtection="1">
      <protection locked="0"/>
    </xf>
    <xf numFmtId="164" fontId="7" fillId="0" borderId="7" xfId="1" applyNumberFormat="1" applyFont="1" applyFill="1" applyBorder="1" applyProtection="1">
      <protection locked="0"/>
    </xf>
    <xf numFmtId="3" fontId="7" fillId="0" borderId="9" xfId="0" applyNumberFormat="1" applyFont="1" applyBorder="1" applyProtection="1">
      <protection locked="0"/>
    </xf>
    <xf numFmtId="0" fontId="6" fillId="4" borderId="13" xfId="0" applyFont="1" applyFill="1" applyBorder="1" applyAlignment="1" applyProtection="1">
      <alignment wrapText="1"/>
      <protection hidden="1"/>
    </xf>
    <xf numFmtId="0" fontId="6" fillId="0" borderId="13" xfId="0" applyFont="1" applyBorder="1" applyAlignment="1" applyProtection="1">
      <alignment wrapText="1"/>
      <protection hidden="1"/>
    </xf>
    <xf numFmtId="9" fontId="0" fillId="0" borderId="0" xfId="0" applyNumberFormat="1"/>
    <xf numFmtId="165" fontId="0" fillId="0" borderId="0" xfId="2" applyNumberFormat="1" applyFont="1"/>
    <xf numFmtId="2" fontId="0" fillId="0" borderId="0" xfId="0" applyNumberFormat="1"/>
    <xf numFmtId="165" fontId="0" fillId="0" borderId="0" xfId="0" applyNumberFormat="1"/>
    <xf numFmtId="0" fontId="1" fillId="0" borderId="0" xfId="0" applyFont="1"/>
    <xf numFmtId="4" fontId="0" fillId="0" borderId="0" xfId="0" applyNumberFormat="1"/>
    <xf numFmtId="0" fontId="6" fillId="2" borderId="27" xfId="0" applyFont="1" applyFill="1" applyBorder="1" applyAlignment="1" applyProtection="1">
      <alignment vertical="center" wrapText="1"/>
      <protection hidden="1"/>
    </xf>
    <xf numFmtId="0" fontId="6" fillId="2" borderId="28" xfId="0" applyFont="1" applyFill="1" applyBorder="1" applyAlignment="1" applyProtection="1">
      <alignment vertical="center" wrapText="1"/>
      <protection hidden="1"/>
    </xf>
    <xf numFmtId="0" fontId="7" fillId="0" borderId="13" xfId="0" applyFont="1" applyBorder="1" applyProtection="1">
      <protection hidden="1"/>
    </xf>
    <xf numFmtId="0" fontId="7" fillId="0" borderId="43" xfId="0" applyFont="1" applyBorder="1" applyProtection="1">
      <protection hidden="1"/>
    </xf>
    <xf numFmtId="0" fontId="6" fillId="0" borderId="14" xfId="0" applyFont="1" applyBorder="1" applyProtection="1">
      <protection hidden="1"/>
    </xf>
    <xf numFmtId="14" fontId="7" fillId="4" borderId="31" xfId="0" applyNumberFormat="1" applyFont="1" applyFill="1" applyBorder="1" applyProtection="1">
      <protection locked="0"/>
    </xf>
    <xf numFmtId="0" fontId="7" fillId="0" borderId="26" xfId="0" applyFont="1" applyBorder="1" applyProtection="1">
      <protection hidden="1"/>
    </xf>
    <xf numFmtId="0" fontId="7" fillId="4" borderId="6" xfId="0" applyFont="1" applyFill="1" applyBorder="1" applyAlignment="1" applyProtection="1">
      <alignment horizontal="center"/>
      <protection locked="0"/>
    </xf>
    <xf numFmtId="0" fontId="6" fillId="2" borderId="15" xfId="0" applyFont="1" applyFill="1" applyBorder="1" applyAlignment="1" applyProtection="1">
      <alignment vertical="center" wrapText="1"/>
      <protection hidden="1"/>
    </xf>
    <xf numFmtId="0" fontId="6" fillId="2" borderId="16" xfId="0" applyFont="1" applyFill="1" applyBorder="1" applyAlignment="1" applyProtection="1">
      <alignment vertical="center" wrapText="1"/>
      <protection hidden="1"/>
    </xf>
    <xf numFmtId="0" fontId="6" fillId="2" borderId="45" xfId="0" applyFont="1" applyFill="1" applyBorder="1" applyAlignment="1" applyProtection="1">
      <alignment vertical="center" wrapText="1"/>
      <protection hidden="1"/>
    </xf>
    <xf numFmtId="0" fontId="7" fillId="4" borderId="43" xfId="0" applyFont="1" applyFill="1" applyBorder="1" applyAlignment="1" applyProtection="1">
      <alignment wrapText="1"/>
      <protection hidden="1"/>
    </xf>
    <xf numFmtId="3" fontId="7" fillId="0" borderId="31" xfId="0" applyNumberFormat="1" applyFont="1" applyBorder="1" applyProtection="1">
      <protection locked="0"/>
    </xf>
    <xf numFmtId="3" fontId="7" fillId="0" borderId="32" xfId="0" applyNumberFormat="1" applyFont="1" applyBorder="1" applyProtection="1">
      <protection locked="0"/>
    </xf>
    <xf numFmtId="0" fontId="7" fillId="4" borderId="26" xfId="0" applyFont="1" applyFill="1" applyBorder="1" applyAlignment="1" applyProtection="1">
      <alignment wrapText="1"/>
      <protection hidden="1"/>
    </xf>
    <xf numFmtId="0" fontId="7" fillId="0" borderId="5" xfId="0" applyFont="1" applyBorder="1" applyAlignment="1" applyProtection="1">
      <alignment wrapText="1"/>
      <protection hidden="1"/>
    </xf>
    <xf numFmtId="0" fontId="7" fillId="0" borderId="6" xfId="0" applyFont="1" applyBorder="1" applyProtection="1">
      <protection locked="0"/>
    </xf>
    <xf numFmtId="164" fontId="7" fillId="4" borderId="31" xfId="1" applyNumberFormat="1" applyFont="1" applyFill="1" applyBorder="1" applyProtection="1">
      <protection locked="0"/>
    </xf>
    <xf numFmtId="0" fontId="7" fillId="0" borderId="1" xfId="0" applyFont="1" applyBorder="1" applyProtection="1">
      <protection hidden="1"/>
    </xf>
    <xf numFmtId="10"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167"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Protection="1">
      <protection hidden="1"/>
    </xf>
    <xf numFmtId="0" fontId="1" fillId="9" borderId="48" xfId="0" applyFont="1" applyFill="1" applyBorder="1" applyAlignment="1">
      <alignment horizontal="center" vertical="center"/>
    </xf>
    <xf numFmtId="0" fontId="1" fillId="9" borderId="48" xfId="0" applyFont="1" applyFill="1" applyBorder="1" applyAlignment="1">
      <alignment horizontal="center" vertical="center" wrapText="1"/>
    </xf>
    <xf numFmtId="0" fontId="1" fillId="9" borderId="48" xfId="0" applyFont="1" applyFill="1" applyBorder="1" applyAlignment="1">
      <alignment horizontal="left" vertical="top" wrapText="1"/>
    </xf>
    <xf numFmtId="0" fontId="0" fillId="8" borderId="0" xfId="0" applyFill="1" applyAlignment="1"/>
    <xf numFmtId="0" fontId="20" fillId="0" borderId="49" xfId="0" applyFont="1" applyFill="1" applyBorder="1" applyAlignment="1">
      <alignment horizontal="center" vertical="center"/>
    </xf>
    <xf numFmtId="0" fontId="13" fillId="4" borderId="0" xfId="4" applyFont="1" applyFill="1" applyAlignment="1" applyProtection="1">
      <alignment horizontal="center" vertical="center" wrapText="1"/>
      <protection hidden="1"/>
    </xf>
    <xf numFmtId="0" fontId="7" fillId="7" borderId="0" xfId="4" applyFont="1" applyFill="1" applyAlignment="1" applyProtection="1">
      <alignment vertical="center" wrapText="1"/>
      <protection hidden="1"/>
    </xf>
    <xf numFmtId="0" fontId="1" fillId="2" borderId="27" xfId="0" applyFont="1" applyFill="1" applyBorder="1" applyAlignment="1" applyProtection="1">
      <alignment horizontal="center" vertical="center"/>
      <protection hidden="1"/>
    </xf>
    <xf numFmtId="0" fontId="1" fillId="2" borderId="29" xfId="0" applyFont="1" applyFill="1" applyBorder="1" applyAlignment="1" applyProtection="1">
      <alignment horizontal="center" vertical="center"/>
      <protection hidden="1"/>
    </xf>
    <xf numFmtId="9" fontId="8" fillId="5" borderId="18" xfId="2" applyFont="1" applyFill="1" applyBorder="1" applyAlignment="1" applyProtection="1">
      <alignment horizontal="center" vertical="center"/>
      <protection hidden="1"/>
    </xf>
    <xf numFmtId="9" fontId="8" fillId="5" borderId="20" xfId="2" applyFont="1" applyFill="1" applyBorder="1" applyAlignment="1" applyProtection="1">
      <alignment horizontal="center" vertical="center"/>
      <protection hidden="1"/>
    </xf>
    <xf numFmtId="9" fontId="8" fillId="5" borderId="25" xfId="2" applyFont="1" applyFill="1" applyBorder="1" applyAlignment="1" applyProtection="1">
      <alignment horizontal="center" vertical="center"/>
      <protection hidden="1"/>
    </xf>
    <xf numFmtId="9" fontId="8" fillId="5" borderId="36" xfId="2" applyFont="1" applyFill="1" applyBorder="1" applyAlignment="1" applyProtection="1">
      <alignment horizontal="center" vertical="center"/>
      <protection hidden="1"/>
    </xf>
    <xf numFmtId="0" fontId="1" fillId="2" borderId="27" xfId="0" applyFont="1" applyFill="1" applyBorder="1" applyAlignment="1" applyProtection="1">
      <alignment horizontal="center" vertical="center" wrapText="1"/>
      <protection hidden="1"/>
    </xf>
    <xf numFmtId="0" fontId="1" fillId="2" borderId="28" xfId="0" applyFont="1" applyFill="1" applyBorder="1" applyAlignment="1" applyProtection="1">
      <alignment horizontal="center" vertical="center" wrapText="1"/>
      <protection hidden="1"/>
    </xf>
    <xf numFmtId="0" fontId="1" fillId="2" borderId="29" xfId="0" applyFont="1" applyFill="1" applyBorder="1" applyAlignment="1" applyProtection="1">
      <alignment horizontal="center" vertical="center" wrapText="1"/>
      <protection hidden="1"/>
    </xf>
    <xf numFmtId="0" fontId="1" fillId="2" borderId="28" xfId="0" applyFont="1" applyFill="1" applyBorder="1" applyAlignment="1" applyProtection="1">
      <alignment horizontal="center" vertical="center"/>
      <protection hidden="1"/>
    </xf>
    <xf numFmtId="0" fontId="1" fillId="2" borderId="15" xfId="0" applyFont="1" applyFill="1" applyBorder="1" applyAlignment="1" applyProtection="1">
      <alignment horizontal="center" vertical="center" wrapText="1"/>
      <protection hidden="1"/>
    </xf>
    <xf numFmtId="0" fontId="1" fillId="2" borderId="16" xfId="0" applyFont="1" applyFill="1" applyBorder="1" applyAlignment="1" applyProtection="1">
      <alignment horizontal="center" vertical="center" wrapText="1"/>
      <protection hidden="1"/>
    </xf>
    <xf numFmtId="0" fontId="1" fillId="2" borderId="17" xfId="0" applyFont="1" applyFill="1" applyBorder="1" applyAlignment="1" applyProtection="1">
      <alignment horizontal="center" vertical="center" wrapText="1"/>
      <protection hidden="1"/>
    </xf>
    <xf numFmtId="0" fontId="1" fillId="2" borderId="19" xfId="0" applyFont="1" applyFill="1" applyBorder="1" applyAlignment="1" applyProtection="1">
      <alignment horizontal="left"/>
      <protection hidden="1"/>
    </xf>
    <xf numFmtId="0" fontId="1" fillId="2" borderId="20" xfId="0" applyFont="1" applyFill="1" applyBorder="1" applyAlignment="1" applyProtection="1">
      <alignment horizontal="left"/>
      <protection hidden="1"/>
    </xf>
    <xf numFmtId="0" fontId="0" fillId="0" borderId="22" xfId="0" applyBorder="1" applyAlignment="1" applyProtection="1">
      <alignment horizontal="center"/>
      <protection hidden="1"/>
    </xf>
    <xf numFmtId="0" fontId="0" fillId="0" borderId="23" xfId="0" applyBorder="1" applyAlignment="1" applyProtection="1">
      <alignment horizontal="center"/>
      <protection hidden="1"/>
    </xf>
    <xf numFmtId="0" fontId="1" fillId="2" borderId="22" xfId="0" applyFont="1" applyFill="1" applyBorder="1" applyAlignment="1" applyProtection="1">
      <alignment horizontal="left"/>
      <protection hidden="1"/>
    </xf>
    <xf numFmtId="0" fontId="1" fillId="2" borderId="23" xfId="0" applyFont="1" applyFill="1" applyBorder="1" applyAlignment="1" applyProtection="1">
      <alignment horizontal="left"/>
      <protection hidden="1"/>
    </xf>
    <xf numFmtId="0" fontId="6" fillId="2" borderId="21" xfId="0" applyFont="1" applyFill="1" applyBorder="1" applyAlignment="1" applyProtection="1">
      <alignment horizontal="left"/>
      <protection hidden="1"/>
    </xf>
    <xf numFmtId="0" fontId="6" fillId="2" borderId="22" xfId="0" applyFont="1" applyFill="1" applyBorder="1" applyAlignment="1" applyProtection="1">
      <alignment horizontal="left"/>
      <protection hidden="1"/>
    </xf>
    <xf numFmtId="0" fontId="6" fillId="2" borderId="23" xfId="0" applyFont="1" applyFill="1" applyBorder="1" applyAlignment="1" applyProtection="1">
      <alignment horizontal="left"/>
      <protection hidden="1"/>
    </xf>
    <xf numFmtId="0" fontId="7" fillId="0" borderId="21" xfId="0" applyFont="1" applyBorder="1" applyAlignment="1" applyProtection="1">
      <alignment horizontal="center"/>
      <protection hidden="1"/>
    </xf>
    <xf numFmtId="0" fontId="7" fillId="0" borderId="22" xfId="0" applyFont="1" applyBorder="1" applyAlignment="1" applyProtection="1">
      <alignment horizontal="center"/>
      <protection hidden="1"/>
    </xf>
    <xf numFmtId="0" fontId="7" fillId="0" borderId="23" xfId="0" applyFont="1" applyBorder="1" applyAlignment="1" applyProtection="1">
      <alignment horizontal="center"/>
      <protection hidden="1"/>
    </xf>
    <xf numFmtId="0" fontId="1" fillId="2" borderId="5" xfId="0" applyFont="1" applyFill="1" applyBorder="1" applyAlignment="1" applyProtection="1">
      <alignment horizontal="left"/>
      <protection hidden="1"/>
    </xf>
    <xf numFmtId="0" fontId="1" fillId="2" borderId="6" xfId="0" applyFont="1" applyFill="1" applyBorder="1" applyAlignment="1" applyProtection="1">
      <alignment horizontal="left"/>
      <protection hidden="1"/>
    </xf>
    <xf numFmtId="0" fontId="1" fillId="2" borderId="7" xfId="0" applyFont="1" applyFill="1" applyBorder="1" applyAlignment="1" applyProtection="1">
      <alignment horizontal="left"/>
      <protection hidden="1"/>
    </xf>
    <xf numFmtId="0" fontId="1" fillId="2" borderId="8" xfId="0" applyFont="1" applyFill="1" applyBorder="1" applyAlignment="1" applyProtection="1">
      <alignment horizontal="left"/>
      <protection hidden="1"/>
    </xf>
    <xf numFmtId="0" fontId="1" fillId="2" borderId="1" xfId="0" applyFont="1" applyFill="1" applyBorder="1" applyAlignment="1" applyProtection="1">
      <alignment horizontal="left"/>
      <protection hidden="1"/>
    </xf>
    <xf numFmtId="0" fontId="1" fillId="2" borderId="9" xfId="0" applyFont="1" applyFill="1" applyBorder="1" applyAlignment="1" applyProtection="1">
      <alignment horizontal="left"/>
      <protection hidden="1"/>
    </xf>
    <xf numFmtId="0" fontId="1" fillId="2" borderId="2" xfId="0" applyFont="1" applyFill="1" applyBorder="1" applyAlignment="1" applyProtection="1">
      <alignment horizontal="center" vertical="center" wrapText="1"/>
      <protection hidden="1"/>
    </xf>
    <xf numFmtId="0" fontId="1" fillId="2" borderId="3" xfId="0" applyFont="1" applyFill="1" applyBorder="1" applyAlignment="1" applyProtection="1">
      <alignment horizontal="center" vertical="center" wrapText="1"/>
      <protection hidden="1"/>
    </xf>
    <xf numFmtId="0" fontId="1" fillId="2" borderId="4" xfId="0" applyFont="1" applyFill="1" applyBorder="1" applyAlignment="1" applyProtection="1">
      <alignment horizontal="center" vertical="center" wrapText="1"/>
      <protection hidden="1"/>
    </xf>
    <xf numFmtId="0" fontId="6" fillId="2" borderId="27" xfId="0" applyFont="1" applyFill="1" applyBorder="1" applyAlignment="1" applyProtection="1">
      <alignment horizontal="center" vertical="center" wrapText="1"/>
      <protection hidden="1"/>
    </xf>
    <xf numFmtId="0" fontId="6" fillId="2" borderId="28" xfId="0" applyFont="1" applyFill="1" applyBorder="1" applyAlignment="1" applyProtection="1">
      <alignment horizontal="center" vertical="center" wrapText="1"/>
      <protection hidden="1"/>
    </xf>
    <xf numFmtId="0" fontId="6" fillId="2" borderId="29" xfId="0" applyFont="1" applyFill="1" applyBorder="1" applyAlignment="1" applyProtection="1">
      <alignment horizontal="center" vertical="center" wrapText="1"/>
      <protection hidden="1"/>
    </xf>
    <xf numFmtId="0" fontId="17" fillId="4" borderId="0" xfId="0" applyFont="1" applyFill="1" applyAlignment="1" applyProtection="1">
      <alignment horizontal="left" vertical="center" wrapText="1"/>
      <protection hidden="1"/>
    </xf>
    <xf numFmtId="0" fontId="6" fillId="2" borderId="2" xfId="0" applyFont="1" applyFill="1" applyBorder="1" applyAlignment="1" applyProtection="1">
      <alignment horizontal="left"/>
      <protection hidden="1"/>
    </xf>
    <xf numFmtId="0" fontId="6" fillId="2" borderId="46" xfId="0" applyFont="1" applyFill="1" applyBorder="1" applyAlignment="1" applyProtection="1">
      <alignment horizontal="left"/>
      <protection hidden="1"/>
    </xf>
    <xf numFmtId="0" fontId="6" fillId="2" borderId="47" xfId="0" applyFont="1" applyFill="1" applyBorder="1" applyAlignment="1" applyProtection="1">
      <alignment horizontal="left"/>
      <protection hidden="1"/>
    </xf>
  </cellXfs>
  <cellStyles count="5">
    <cellStyle name="Comma" xfId="1" builtinId="3"/>
    <cellStyle name="Normal" xfId="0" builtinId="0"/>
    <cellStyle name="Normal 2" xfId="3" xr:uid="{C9E48121-4A2A-4E4C-9197-BE62A0E99C71}"/>
    <cellStyle name="Normal 4 2" xfId="4" xr:uid="{EDC0B818-A63F-4027-A4E7-854AF9E2AE0A}"/>
    <cellStyle name="Percent" xfId="2" builtinId="5"/>
  </cellStyles>
  <dxfs count="12">
    <dxf>
      <font>
        <b val="0"/>
        <i val="0"/>
        <strike val="0"/>
        <condense val="0"/>
        <extend val="0"/>
        <outline val="0"/>
        <shadow val="0"/>
        <u val="none"/>
        <vertAlign val="baseline"/>
        <sz val="11"/>
        <color theme="1"/>
        <name val="Calibri"/>
        <family val="2"/>
        <scheme val="minor"/>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auto="1"/>
        </left>
        <right style="thin">
          <color auto="1"/>
        </right>
        <top style="thin">
          <color auto="1"/>
        </top>
        <bottom style="thin">
          <color auto="1"/>
        </bottom>
        <vertical/>
        <horizontal/>
      </border>
    </dxf>
    <dxf>
      <alignment horizontal="center"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left style="thin">
          <color auto="1"/>
        </left>
        <right style="thin">
          <color auto="1"/>
        </right>
        <bottom style="thin">
          <color auto="1"/>
        </bottom>
      </border>
    </dxf>
    <dxf>
      <font>
        <b val="0"/>
        <i val="0"/>
        <strike val="0"/>
        <condense val="0"/>
        <extend val="0"/>
        <outline val="0"/>
        <shadow val="0"/>
        <u val="none"/>
        <vertAlign val="baseline"/>
        <sz val="11"/>
        <color theme="1"/>
        <name val="Calibri"/>
        <family val="2"/>
        <scheme val="minor"/>
      </font>
      <numFmt numFmtId="14" formatCode="0.00%"/>
    </dxf>
    <dxf>
      <font>
        <b val="0"/>
        <i val="0"/>
        <strike val="0"/>
        <condense val="0"/>
        <extend val="0"/>
        <outline val="0"/>
        <shadow val="0"/>
        <u val="none"/>
        <vertAlign val="baseline"/>
        <sz val="11"/>
        <color theme="1"/>
        <name val="Calibri"/>
        <family val="2"/>
        <scheme val="minor"/>
      </font>
      <numFmt numFmtId="14" formatCode="0.00%"/>
    </dxf>
    <dxf>
      <font>
        <b val="0"/>
        <i val="0"/>
        <strike val="0"/>
        <condense val="0"/>
        <extend val="0"/>
        <outline val="0"/>
        <shadow val="0"/>
        <u val="none"/>
        <vertAlign val="baseline"/>
        <sz val="11"/>
        <color theme="1"/>
        <name val="Calibri"/>
        <family val="2"/>
        <scheme val="minor"/>
      </font>
      <numFmt numFmtId="14" formatCode="0.00%"/>
    </dxf>
    <dxf>
      <font>
        <b val="0"/>
        <i val="0"/>
        <strike val="0"/>
        <condense val="0"/>
        <extend val="0"/>
        <outline val="0"/>
        <shadow val="0"/>
        <u val="none"/>
        <vertAlign val="baseline"/>
        <sz val="11"/>
        <color theme="1"/>
        <name val="Calibri"/>
        <family val="2"/>
        <scheme val="minor"/>
      </font>
      <numFmt numFmtId="14" formatCode="0.00%"/>
    </dxf>
    <dxf>
      <font>
        <b val="0"/>
        <i val="0"/>
        <strike val="0"/>
        <condense val="0"/>
        <extend val="0"/>
        <outline val="0"/>
        <shadow val="0"/>
        <u val="none"/>
        <vertAlign val="baseline"/>
        <sz val="11"/>
        <color theme="1"/>
        <name val="Calibri"/>
        <family val="2"/>
        <scheme val="minor"/>
      </font>
      <numFmt numFmtId="14" formatCode="0.00%"/>
    </dxf>
    <dxf>
      <font>
        <b val="0"/>
        <i val="0"/>
        <strike val="0"/>
        <condense val="0"/>
        <extend val="0"/>
        <outline val="0"/>
        <shadow val="0"/>
        <u val="none"/>
        <vertAlign val="baseline"/>
        <sz val="11"/>
        <color theme="1"/>
        <name val="Calibri"/>
        <family val="2"/>
        <scheme val="minor"/>
      </font>
    </dxf>
  </dxfs>
  <tableStyles count="0" defaultTableStyle="TableStyleMedium2" defaultPivotStyle="PivotStyleLight16"/>
  <colors>
    <mruColors>
      <color rgb="FFD9D9D9"/>
      <color rgb="FF007298"/>
      <color rgb="FF279A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AU" b="1"/>
              <a:t>Energy Source Summary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explosion val="2"/>
          <c:dPt>
            <c:idx val="0"/>
            <c:bubble3D val="0"/>
            <c:spPr>
              <a:solidFill>
                <a:srgbClr val="279A1E"/>
              </a:solidFill>
              <a:ln w="19050">
                <a:solidFill>
                  <a:schemeClr val="lt1"/>
                </a:solidFill>
              </a:ln>
              <a:effectLst/>
            </c:spPr>
            <c:extLst>
              <c:ext xmlns:c16="http://schemas.microsoft.com/office/drawing/2014/chart" uri="{C3380CC4-5D6E-409C-BE32-E72D297353CC}">
                <c16:uniqueId val="{0000000A-289A-4E00-8C4B-4C06C32AE946}"/>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[0]!ChartNames</c:f>
              <c:strCache>
                <c:ptCount val="1"/>
                <c:pt idx="0">
                  <c:v>Renewable electricity</c:v>
                </c:pt>
              </c:strCache>
              <c:extLst xmlns:c15="http://schemas.microsoft.com/office/drawing/2012/chart"/>
            </c:strRef>
          </c:cat>
          <c:val>
            <c:numRef>
              <c:f>[0]!ChartValues</c:f>
              <c:numCache>
                <c:formatCode>0%</c:formatCode>
                <c:ptCount val="1"/>
                <c:pt idx="0">
                  <c:v>0</c:v>
                </c:pt>
              </c:numCache>
            </c:numRef>
          </c:val>
          <c:extLst>
            <c:ext xmlns:c16="http://schemas.microsoft.com/office/drawing/2014/chart" uri="{C3380CC4-5D6E-409C-BE32-E72D297353CC}">
              <c16:uniqueId val="{00000011-289A-4E00-8C4B-4C06C32AE94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8244112992031858"/>
          <c:y val="0.19761091648805493"/>
          <c:w val="0.29254329231796666"/>
          <c:h val="0.704704087457259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AU" b="1"/>
              <a:t>Renewable Energy Indicator</a:t>
            </a:r>
          </a:p>
        </c:rich>
      </c:tx>
      <c:overlay val="0"/>
      <c:spPr>
        <a:noFill/>
        <a:ln>
          <a:noFill/>
        </a:ln>
        <a:effectLst/>
      </c:spPr>
    </c:title>
    <c:autoTitleDeleted val="0"/>
    <c:plotArea>
      <c:layout/>
      <c:doughnutChart>
        <c:varyColors val="1"/>
        <c:ser>
          <c:idx val="0"/>
          <c:order val="0"/>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2-7DFE-4D0F-AB75-53696A9C752E}"/>
              </c:ext>
            </c:extLst>
          </c:dPt>
          <c:dPt>
            <c:idx val="1"/>
            <c:bubble3D val="0"/>
            <c:spPr>
              <a:solidFill>
                <a:srgbClr val="007298"/>
              </a:solidFill>
              <a:ln w="19050">
                <a:solidFill>
                  <a:schemeClr val="lt1"/>
                </a:solidFill>
              </a:ln>
              <a:effectLst/>
            </c:spPr>
            <c:extLst>
              <c:ext xmlns:c16="http://schemas.microsoft.com/office/drawing/2014/chart" uri="{C3380CC4-5D6E-409C-BE32-E72D297353CC}">
                <c16:uniqueId val="{00000001-7DFE-4D0F-AB75-53696A9C752E}"/>
              </c:ext>
            </c:extLst>
          </c:dPt>
          <c:cat>
            <c:strRef>
              <c:f>'REI calculator'!$C$100:$C$101</c:f>
              <c:strCache>
                <c:ptCount val="2"/>
                <c:pt idx="0">
                  <c:v>Non-renewable energy</c:v>
                </c:pt>
                <c:pt idx="1">
                  <c:v>Renewable energy</c:v>
                </c:pt>
              </c:strCache>
            </c:strRef>
          </c:cat>
          <c:val>
            <c:numRef>
              <c:f>'REI calculator'!$E$100:$E$101</c:f>
              <c:numCache>
                <c:formatCode>0%</c:formatCode>
                <c:ptCount val="2"/>
                <c:pt idx="0">
                  <c:v>0</c:v>
                </c:pt>
                <c:pt idx="1">
                  <c:v>0</c:v>
                </c:pt>
              </c:numCache>
            </c:numRef>
          </c:val>
          <c:extLst>
            <c:ext xmlns:c16="http://schemas.microsoft.com/office/drawing/2014/chart" uri="{C3380CC4-5D6E-409C-BE32-E72D297353CC}">
              <c16:uniqueId val="{00000000-7DFE-4D0F-AB75-53696A9C752E}"/>
            </c:ext>
          </c:extLst>
        </c:ser>
        <c:dLbls>
          <c:showLegendKey val="0"/>
          <c:showVal val="0"/>
          <c:showCatName val="0"/>
          <c:showSerName val="0"/>
          <c:showPercent val="0"/>
          <c:showBubbleSize val="0"/>
          <c:showLeaderLines val="0"/>
        </c:dLbls>
        <c:firstSliceAng val="0"/>
        <c:holeSize val="88"/>
      </c:doughnut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3</xdr:col>
      <xdr:colOff>561975</xdr:colOff>
      <xdr:row>1</xdr:row>
      <xdr:rowOff>76200</xdr:rowOff>
    </xdr:from>
    <xdr:ext cx="1978548" cy="646641"/>
    <xdr:pic>
      <xdr:nvPicPr>
        <xdr:cNvPr id="2" name="Picture 1">
          <a:extLst>
            <a:ext uri="{FF2B5EF4-FFF2-40B4-BE49-F238E27FC236}">
              <a16:creationId xmlns:a16="http://schemas.microsoft.com/office/drawing/2014/main" id="{9579A45C-BF6B-474E-A9F9-309F40F19E8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2390775" y="266700"/>
          <a:ext cx="1978548" cy="646641"/>
        </a:xfrm>
        <a:prstGeom prst="rect">
          <a:avLst/>
        </a:prstGeom>
      </xdr:spPr>
    </xdr:pic>
    <xdr:clientData/>
  </xdr:oneCellAnchor>
  <xdr:twoCellAnchor>
    <xdr:from>
      <xdr:col>2</xdr:col>
      <xdr:colOff>28575</xdr:colOff>
      <xdr:row>7</xdr:row>
      <xdr:rowOff>923925</xdr:rowOff>
    </xdr:from>
    <xdr:to>
      <xdr:col>9</xdr:col>
      <xdr:colOff>0</xdr:colOff>
      <xdr:row>7</xdr:row>
      <xdr:rowOff>942975</xdr:rowOff>
    </xdr:to>
    <xdr:cxnSp macro="">
      <xdr:nvCxnSpPr>
        <xdr:cNvPr id="4" name="Straight Connector 3">
          <a:extLst>
            <a:ext uri="{FF2B5EF4-FFF2-40B4-BE49-F238E27FC236}">
              <a16:creationId xmlns:a16="http://schemas.microsoft.com/office/drawing/2014/main" id="{37333972-6AA5-465D-AB9D-7DAA504C65E4}"/>
            </a:ext>
          </a:extLst>
        </xdr:cNvPr>
        <xdr:cNvCxnSpPr/>
      </xdr:nvCxnSpPr>
      <xdr:spPr>
        <a:xfrm>
          <a:off x="1247775" y="2638425"/>
          <a:ext cx="7086600" cy="19050"/>
        </a:xfrm>
        <a:prstGeom prst="line">
          <a:avLst/>
        </a:prstGeom>
        <a:ln w="31750">
          <a:solidFill>
            <a:schemeClr val="accent3">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1</xdr:row>
      <xdr:rowOff>0</xdr:rowOff>
    </xdr:from>
    <xdr:ext cx="2209800" cy="1561980"/>
    <xdr:pic>
      <xdr:nvPicPr>
        <xdr:cNvPr id="5" name="Picture 4">
          <a:extLst>
            <a:ext uri="{FF2B5EF4-FFF2-40B4-BE49-F238E27FC236}">
              <a16:creationId xmlns:a16="http://schemas.microsoft.com/office/drawing/2014/main" id="{43FB86FB-E0AF-4828-8DE4-705CF540A97D}"/>
            </a:ext>
          </a:extLst>
        </xdr:cNvPr>
        <xdr:cNvPicPr>
          <a:picLocks noChangeAspect="1"/>
        </xdr:cNvPicPr>
      </xdr:nvPicPr>
      <xdr:blipFill>
        <a:blip xmlns:r="http://schemas.openxmlformats.org/officeDocument/2006/relationships" r:embed="rId2"/>
        <a:stretch>
          <a:fillRect/>
        </a:stretch>
      </xdr:blipFill>
      <xdr:spPr>
        <a:xfrm>
          <a:off x="647700" y="180975"/>
          <a:ext cx="2209800" cy="156198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561975</xdr:colOff>
      <xdr:row>1</xdr:row>
      <xdr:rowOff>76200</xdr:rowOff>
    </xdr:from>
    <xdr:ext cx="1978548" cy="646641"/>
    <xdr:pic>
      <xdr:nvPicPr>
        <xdr:cNvPr id="3" name="Picture 2">
          <a:extLst>
            <a:ext uri="{FF2B5EF4-FFF2-40B4-BE49-F238E27FC236}">
              <a16:creationId xmlns:a16="http://schemas.microsoft.com/office/drawing/2014/main" id="{DC175760-A7BF-46AE-8550-07D36F420CB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2904067" y="257175"/>
          <a:ext cx="1978548" cy="646641"/>
        </a:xfrm>
        <a:prstGeom prst="rect">
          <a:avLst/>
        </a:prstGeom>
      </xdr:spPr>
    </xdr:pic>
    <xdr:clientData/>
  </xdr:oneCellAnchor>
  <xdr:twoCellAnchor>
    <xdr:from>
      <xdr:col>0</xdr:col>
      <xdr:colOff>590550</xdr:colOff>
      <xdr:row>7</xdr:row>
      <xdr:rowOff>933450</xdr:rowOff>
    </xdr:from>
    <xdr:to>
      <xdr:col>8</xdr:col>
      <xdr:colOff>600075</xdr:colOff>
      <xdr:row>7</xdr:row>
      <xdr:rowOff>933450</xdr:rowOff>
    </xdr:to>
    <xdr:cxnSp macro="">
      <xdr:nvCxnSpPr>
        <xdr:cNvPr id="4" name="Straight Connector 3">
          <a:extLst>
            <a:ext uri="{FF2B5EF4-FFF2-40B4-BE49-F238E27FC236}">
              <a16:creationId xmlns:a16="http://schemas.microsoft.com/office/drawing/2014/main" id="{D8E0C81F-A180-4602-9758-94B5F9612617}"/>
            </a:ext>
          </a:extLst>
        </xdr:cNvPr>
        <xdr:cNvCxnSpPr/>
      </xdr:nvCxnSpPr>
      <xdr:spPr>
        <a:xfrm>
          <a:off x="590550" y="3219450"/>
          <a:ext cx="9991725" cy="0"/>
        </a:xfrm>
        <a:prstGeom prst="line">
          <a:avLst/>
        </a:prstGeom>
        <a:ln w="31750">
          <a:solidFill>
            <a:schemeClr val="accent3">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1</xdr:row>
      <xdr:rowOff>0</xdr:rowOff>
    </xdr:from>
    <xdr:ext cx="2209800" cy="1561980"/>
    <xdr:pic>
      <xdr:nvPicPr>
        <xdr:cNvPr id="5" name="Picture 4">
          <a:extLst>
            <a:ext uri="{FF2B5EF4-FFF2-40B4-BE49-F238E27FC236}">
              <a16:creationId xmlns:a16="http://schemas.microsoft.com/office/drawing/2014/main" id="{EFE0CA14-C889-4FD2-B7EB-6B732F9ADE51}"/>
            </a:ext>
          </a:extLst>
        </xdr:cNvPr>
        <xdr:cNvPicPr>
          <a:picLocks noChangeAspect="1"/>
        </xdr:cNvPicPr>
      </xdr:nvPicPr>
      <xdr:blipFill>
        <a:blip xmlns:r="http://schemas.openxmlformats.org/officeDocument/2006/relationships" r:embed="rId2"/>
        <a:stretch>
          <a:fillRect/>
        </a:stretch>
      </xdr:blipFill>
      <xdr:spPr>
        <a:xfrm>
          <a:off x="647700" y="180975"/>
          <a:ext cx="2209800" cy="1561980"/>
        </a:xfrm>
        <a:prstGeom prst="rect">
          <a:avLst/>
        </a:prstGeom>
      </xdr:spPr>
    </xdr:pic>
    <xdr:clientData/>
  </xdr:oneCellAnchor>
  <xdr:twoCellAnchor>
    <xdr:from>
      <xdr:col>1</xdr:col>
      <xdr:colOff>115358</xdr:colOff>
      <xdr:row>127</xdr:row>
      <xdr:rowOff>134409</xdr:rowOff>
    </xdr:from>
    <xdr:to>
      <xdr:col>5</xdr:col>
      <xdr:colOff>55036</xdr:colOff>
      <xdr:row>143</xdr:row>
      <xdr:rowOff>17463</xdr:rowOff>
    </xdr:to>
    <xdr:graphicFrame macro="">
      <xdr:nvGraphicFramePr>
        <xdr:cNvPr id="10" name="Chart 9">
          <a:extLst>
            <a:ext uri="{FF2B5EF4-FFF2-40B4-BE49-F238E27FC236}">
              <a16:creationId xmlns:a16="http://schemas.microsoft.com/office/drawing/2014/main" id="{1338366F-0874-43BB-B273-3996F0B71F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122767</xdr:colOff>
      <xdr:row>111</xdr:row>
      <xdr:rowOff>131762</xdr:rowOff>
    </xdr:from>
    <xdr:to>
      <xdr:col>3</xdr:col>
      <xdr:colOff>133351</xdr:colOff>
      <xdr:row>126</xdr:row>
      <xdr:rowOff>153987</xdr:rowOff>
    </xdr:to>
    <xdr:graphicFrame macro="">
      <xdr:nvGraphicFramePr>
        <xdr:cNvPr id="6" name="Chart 5">
          <a:extLst>
            <a:ext uri="{FF2B5EF4-FFF2-40B4-BE49-F238E27FC236}">
              <a16:creationId xmlns:a16="http://schemas.microsoft.com/office/drawing/2014/main" id="{3B27A31E-7E1E-31E9-19EF-DB77CA3201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1140886</xdr:colOff>
      <xdr:row>117</xdr:row>
      <xdr:rowOff>27519</xdr:rowOff>
    </xdr:from>
    <xdr:to>
      <xdr:col>2</xdr:col>
      <xdr:colOff>2115605</xdr:colOff>
      <xdr:row>119</xdr:row>
      <xdr:rowOff>161922</xdr:rowOff>
    </xdr:to>
    <xdr:sp macro="" textlink="D90">
      <xdr:nvSpPr>
        <xdr:cNvPr id="2" name="TextBox 1">
          <a:extLst>
            <a:ext uri="{FF2B5EF4-FFF2-40B4-BE49-F238E27FC236}">
              <a16:creationId xmlns:a16="http://schemas.microsoft.com/office/drawing/2014/main" id="{9922BCA9-3EAF-1125-493C-C92AE438DC40}"/>
            </a:ext>
          </a:extLst>
        </xdr:cNvPr>
        <xdr:cNvSpPr txBox="1"/>
      </xdr:nvSpPr>
      <xdr:spPr>
        <a:xfrm>
          <a:off x="3064936" y="18201219"/>
          <a:ext cx="974719" cy="496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4C2ACF7-3B58-4F57-95D4-91205E00604E}" type="TxLink">
            <a:rPr lang="en-US" sz="2400" b="1" i="0" u="none" strike="noStrike">
              <a:solidFill>
                <a:schemeClr val="accent3">
                  <a:lumMod val="50000"/>
                </a:schemeClr>
              </a:solidFill>
              <a:latin typeface="Gotham Rounded Medium" pitchFamily="50" charset="0"/>
              <a:cs typeface="Calibri"/>
            </a:rPr>
            <a:pPr/>
            <a:t> </a:t>
          </a:fld>
          <a:endParaRPr lang="en-AU" sz="2400">
            <a:solidFill>
              <a:schemeClr val="accent3">
                <a:lumMod val="50000"/>
              </a:schemeClr>
            </a:solidFill>
            <a:latin typeface="Gotham Rounded Medium" pitchFamily="50" charset="0"/>
          </a:endParaRPr>
        </a:p>
      </xdr:txBody>
    </xdr:sp>
    <xdr:clientData/>
  </xdr:twoCellAnchor>
  <xdr:twoCellAnchor>
    <xdr:from>
      <xdr:col>2</xdr:col>
      <xdr:colOff>884766</xdr:colOff>
      <xdr:row>120</xdr:row>
      <xdr:rowOff>84667</xdr:rowOff>
    </xdr:from>
    <xdr:to>
      <xdr:col>2</xdr:col>
      <xdr:colOff>2058458</xdr:colOff>
      <xdr:row>123</xdr:row>
      <xdr:rowOff>95252</xdr:rowOff>
    </xdr:to>
    <xdr:sp macro="" textlink="">
      <xdr:nvSpPr>
        <xdr:cNvPr id="7" name="TextBox 6">
          <a:extLst>
            <a:ext uri="{FF2B5EF4-FFF2-40B4-BE49-F238E27FC236}">
              <a16:creationId xmlns:a16="http://schemas.microsoft.com/office/drawing/2014/main" id="{3A8742DC-501D-2C0F-AC14-5C52EE724AF3}"/>
            </a:ext>
          </a:extLst>
        </xdr:cNvPr>
        <xdr:cNvSpPr txBox="1"/>
      </xdr:nvSpPr>
      <xdr:spPr>
        <a:xfrm>
          <a:off x="2808816" y="24811567"/>
          <a:ext cx="1173692" cy="553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300" b="0">
              <a:solidFill>
                <a:schemeClr val="accent3">
                  <a:lumMod val="50000"/>
                </a:schemeClr>
              </a:solidFill>
              <a:latin typeface="Gotham Rounded Book" pitchFamily="50" charset="0"/>
            </a:rPr>
            <a:t>Renewable</a:t>
          </a:r>
          <a:r>
            <a:rPr lang="en-AU" sz="1300" b="0">
              <a:latin typeface="Gotham Rounded Book" pitchFamily="50" charset="0"/>
            </a:rPr>
            <a:t> </a:t>
          </a:r>
          <a:r>
            <a:rPr lang="en-AU" sz="1300" b="0">
              <a:solidFill>
                <a:schemeClr val="accent3">
                  <a:lumMod val="50000"/>
                </a:schemeClr>
              </a:solidFill>
              <a:latin typeface="Gotham Rounded Book" pitchFamily="50" charset="0"/>
            </a:rPr>
            <a:t>energy</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0.35319</cdr:x>
      <cdr:y>0.61629</cdr:y>
    </cdr:from>
    <cdr:to>
      <cdr:x>0.62318</cdr:x>
      <cdr:y>0.81482</cdr:y>
    </cdr:to>
    <cdr:sp macro="" textlink="">
      <cdr:nvSpPr>
        <cdr:cNvPr id="4" name="TextBox 3">
          <a:extLst xmlns:a="http://schemas.openxmlformats.org/drawingml/2006/main">
            <a:ext uri="{FF2B5EF4-FFF2-40B4-BE49-F238E27FC236}">
              <a16:creationId xmlns:a16="http://schemas.microsoft.com/office/drawing/2014/main" id="{E8CEB21E-03A1-9C31-45D3-0203D17D3045}"/>
            </a:ext>
          </a:extLst>
        </cdr:cNvPr>
        <cdr:cNvSpPr txBox="1"/>
      </cdr:nvSpPr>
      <cdr:spPr>
        <a:xfrm xmlns:a="http://schemas.openxmlformats.org/drawingml/2006/main">
          <a:off x="1819275" y="1685396"/>
          <a:ext cx="1390650" cy="542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1100"/>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A8668B9-F869-455C-981D-AF601C98D615}" name="tbl_RPP_RET" displayName="tbl_RPP_RET" ref="A16:E17" totalsRowShown="0" dataDxfId="11">
  <autoFilter ref="A16:E17" xr:uid="{AA8668B9-F869-455C-981D-AF601C98D615}"/>
  <tableColumns count="5">
    <tableColumn id="1" xr3:uid="{3EB4ADE4-F14D-40F5-9AA6-72A27CB05B46}" name="Yr 2021" dataDxfId="10"/>
    <tableColumn id="2" xr3:uid="{5631B9DE-EE6B-46C5-9687-FBFD513BB48A}" name="Yr 2022" dataDxfId="9"/>
    <tableColumn id="5" xr3:uid="{BC5A059B-EA14-3045-963C-5B9882F25F8E}" name="Yr 2023" dataDxfId="8"/>
    <tableColumn id="3" xr3:uid="{EE724CD2-24BC-406A-8A8B-658777CA96CD}" name="Yr 2024" dataDxfId="7"/>
    <tableColumn id="4" xr3:uid="{B6D70CE1-8826-A649-9D63-10FE4CE1AD7D}" name="Column1" dataDxfId="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097A9F2-1766-46F8-A5AA-A2AF4B31818D}" name="tbl_State_Renewables" displayName="tbl_State_Renewables" ref="A4:E12" totalsRowShown="0" tableBorderDxfId="5">
  <autoFilter ref="A4:E12" xr:uid="{3097A9F2-1766-46F8-A5AA-A2AF4B31818D}"/>
  <tableColumns count="5">
    <tableColumn id="1" xr3:uid="{E98D87DB-6A86-493C-B569-F45239C57770}" name="State" dataDxfId="4" dataCellStyle="Normal 2"/>
    <tableColumn id="2" xr3:uid="{5136E224-58EF-418D-AA4A-063DD965BDFF}" name="Yr 2021" dataDxfId="3"/>
    <tableColumn id="3" xr3:uid="{EEA6075E-7CD6-4353-857D-6C4E58068D92}" name="Yr 2022" dataDxfId="2">
      <calculatedColumnFormula>IF(B5=0, B5, B5-$A$17)</calculatedColumnFormula>
    </tableColumn>
    <tableColumn id="4" xr3:uid="{EDC84FCC-3CEC-455E-8499-26D57742EA5B}" name="Yr 2023" dataDxfId="1"/>
    <tableColumn id="5" xr3:uid="{132281CA-3A98-491E-8280-0AFD86393790}" name="Yr 2024" dataDxfId="0" dataCellStyle="Percen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9683E-CE86-498A-8CBF-23F114121FF4}">
  <dimension ref="A1:Q37"/>
  <sheetViews>
    <sheetView zoomScale="70" zoomScaleNormal="70" workbookViewId="0">
      <selection activeCell="B6" sqref="B6"/>
    </sheetView>
  </sheetViews>
  <sheetFormatPr defaultColWidth="8.81640625" defaultRowHeight="14.5" x14ac:dyDescent="0.35"/>
  <cols>
    <col min="1" max="1" width="35.1796875" style="143" customWidth="1"/>
    <col min="2" max="2" width="11" style="143" customWidth="1"/>
    <col min="3" max="3" width="179.26953125" customWidth="1"/>
    <col min="4" max="4" width="26.90625" customWidth="1"/>
    <col min="5" max="5" width="18.08984375" customWidth="1"/>
    <col min="6" max="6" width="24.36328125" customWidth="1"/>
    <col min="7" max="7" width="39" customWidth="1"/>
  </cols>
  <sheetData>
    <row r="1" spans="1:17" ht="25" customHeight="1" thickBot="1" x14ac:dyDescent="0.4">
      <c r="C1" s="153"/>
      <c r="D1" s="153"/>
      <c r="E1" s="153"/>
      <c r="F1" s="153"/>
      <c r="G1" s="153"/>
      <c r="H1" s="152"/>
      <c r="I1" s="152"/>
      <c r="J1" s="152"/>
      <c r="K1" s="152"/>
      <c r="L1" s="152"/>
      <c r="M1" s="152"/>
      <c r="N1" s="152"/>
      <c r="O1" s="152"/>
      <c r="P1" s="152"/>
      <c r="Q1" s="152"/>
    </row>
    <row r="2" spans="1:17" ht="51.5" customHeight="1" thickTop="1" thickBot="1" x14ac:dyDescent="0.4">
      <c r="A2" s="149" t="s">
        <v>111</v>
      </c>
      <c r="B2" s="149" t="s">
        <v>3</v>
      </c>
      <c r="C2" s="151" t="s">
        <v>134</v>
      </c>
      <c r="D2" s="150" t="s">
        <v>135</v>
      </c>
      <c r="E2" s="150" t="s">
        <v>136</v>
      </c>
      <c r="F2" s="150" t="s">
        <v>137</v>
      </c>
      <c r="G2" s="149" t="s">
        <v>138</v>
      </c>
      <c r="H2" s="147"/>
      <c r="I2" s="147"/>
      <c r="J2" s="147"/>
      <c r="K2" s="147"/>
      <c r="L2" s="147"/>
      <c r="M2" s="147"/>
      <c r="N2" s="147"/>
      <c r="O2" s="147"/>
      <c r="P2" s="147"/>
      <c r="Q2" s="147"/>
    </row>
    <row r="3" spans="1:17" ht="25" customHeight="1" thickTop="1" x14ac:dyDescent="0.35">
      <c r="A3" s="144">
        <v>44958</v>
      </c>
      <c r="B3" s="145">
        <v>1</v>
      </c>
      <c r="C3" s="143"/>
      <c r="D3" s="143"/>
      <c r="E3" s="143"/>
      <c r="F3" s="143"/>
      <c r="G3" s="143"/>
    </row>
    <row r="4" spans="1:17" ht="25" customHeight="1" x14ac:dyDescent="0.35">
      <c r="A4" s="144">
        <v>45042</v>
      </c>
      <c r="B4" s="143">
        <v>1.1000000000000001</v>
      </c>
      <c r="C4" s="143" t="s">
        <v>112</v>
      </c>
      <c r="D4" s="143" t="s">
        <v>139</v>
      </c>
      <c r="E4" s="143"/>
      <c r="F4" s="143"/>
      <c r="G4" s="143"/>
    </row>
    <row r="5" spans="1:17" ht="25" customHeight="1" x14ac:dyDescent="0.35">
      <c r="A5" s="144">
        <v>45454</v>
      </c>
      <c r="B5" s="143">
        <v>2</v>
      </c>
      <c r="C5" s="146" t="s">
        <v>132</v>
      </c>
      <c r="D5" s="143" t="s">
        <v>140</v>
      </c>
      <c r="E5" s="143" t="s">
        <v>131</v>
      </c>
      <c r="F5" s="143" t="s">
        <v>141</v>
      </c>
      <c r="G5" s="143"/>
    </row>
    <row r="6" spans="1:17" ht="25" customHeight="1" x14ac:dyDescent="0.35">
      <c r="A6" s="144"/>
      <c r="C6" s="143"/>
      <c r="D6" s="143"/>
      <c r="E6" s="143"/>
      <c r="F6" s="143"/>
      <c r="G6" s="143"/>
    </row>
    <row r="7" spans="1:17" ht="25" customHeight="1" x14ac:dyDescent="0.35">
      <c r="A7" s="144"/>
      <c r="C7" s="143"/>
      <c r="D7" s="143"/>
      <c r="E7" s="143"/>
      <c r="F7" s="143"/>
      <c r="G7" s="143"/>
    </row>
    <row r="8" spans="1:17" ht="25" customHeight="1" x14ac:dyDescent="0.35">
      <c r="A8" s="144"/>
      <c r="C8" s="143"/>
      <c r="D8" s="143"/>
      <c r="E8" s="143"/>
      <c r="F8" s="143"/>
      <c r="G8" s="143"/>
    </row>
    <row r="9" spans="1:17" ht="25" customHeight="1" x14ac:dyDescent="0.35">
      <c r="A9" s="144"/>
      <c r="C9" s="143"/>
      <c r="D9" s="143"/>
      <c r="E9" s="143"/>
      <c r="F9" s="143"/>
      <c r="G9" s="143"/>
    </row>
    <row r="10" spans="1:17" ht="25" customHeight="1" x14ac:dyDescent="0.35">
      <c r="A10" s="144"/>
      <c r="C10" s="143"/>
      <c r="D10" s="143"/>
      <c r="E10" s="143"/>
      <c r="F10" s="143"/>
      <c r="G10" s="143"/>
    </row>
    <row r="11" spans="1:17" ht="25" customHeight="1" x14ac:dyDescent="0.35">
      <c r="A11" s="144"/>
      <c r="C11" s="143"/>
      <c r="D11" s="143"/>
      <c r="E11" s="143"/>
      <c r="F11" s="143"/>
      <c r="G11" s="143"/>
    </row>
    <row r="12" spans="1:17" ht="25" customHeight="1" x14ac:dyDescent="0.35">
      <c r="A12" s="144"/>
      <c r="C12" s="143"/>
      <c r="D12" s="143"/>
      <c r="E12" s="143"/>
      <c r="F12" s="143"/>
      <c r="G12" s="143"/>
    </row>
    <row r="13" spans="1:17" ht="25" customHeight="1" x14ac:dyDescent="0.35">
      <c r="C13" s="143"/>
      <c r="D13" s="143"/>
      <c r="E13" s="143"/>
      <c r="F13" s="143"/>
      <c r="G13" s="143"/>
    </row>
    <row r="14" spans="1:17" ht="25" customHeight="1" x14ac:dyDescent="0.35">
      <c r="C14" s="143"/>
      <c r="D14" s="143"/>
      <c r="E14" s="143"/>
      <c r="F14" s="143"/>
      <c r="G14" s="143"/>
    </row>
    <row r="15" spans="1:17" ht="25" customHeight="1" x14ac:dyDescent="0.35">
      <c r="C15" s="143"/>
      <c r="D15" s="143"/>
      <c r="E15" s="143"/>
      <c r="F15" s="143"/>
      <c r="G15" s="143"/>
    </row>
    <row r="16" spans="1:17" ht="25" customHeight="1" x14ac:dyDescent="0.35">
      <c r="C16" s="143"/>
      <c r="D16" s="143"/>
      <c r="E16" s="143"/>
      <c r="F16" s="143"/>
      <c r="G16" s="143"/>
    </row>
    <row r="17" spans="3:7" ht="25" customHeight="1" x14ac:dyDescent="0.35">
      <c r="C17" s="143"/>
      <c r="D17" s="143"/>
      <c r="E17" s="143"/>
      <c r="F17" s="143"/>
      <c r="G17" s="143"/>
    </row>
    <row r="18" spans="3:7" ht="25" customHeight="1" x14ac:dyDescent="0.35">
      <c r="C18" s="143"/>
      <c r="D18" s="143"/>
      <c r="E18" s="143"/>
      <c r="F18" s="143"/>
      <c r="G18" s="143"/>
    </row>
    <row r="19" spans="3:7" ht="25" customHeight="1" x14ac:dyDescent="0.35">
      <c r="C19" s="143"/>
      <c r="D19" s="143"/>
      <c r="E19" s="143"/>
      <c r="F19" s="143"/>
      <c r="G19" s="143"/>
    </row>
    <row r="20" spans="3:7" ht="25" customHeight="1" x14ac:dyDescent="0.35">
      <c r="C20" s="143"/>
      <c r="D20" s="143"/>
      <c r="E20" s="143"/>
      <c r="F20" s="143"/>
      <c r="G20" s="143"/>
    </row>
    <row r="21" spans="3:7" ht="25" customHeight="1" x14ac:dyDescent="0.35">
      <c r="C21" s="143"/>
      <c r="D21" s="143"/>
      <c r="E21" s="143"/>
      <c r="F21" s="143"/>
      <c r="G21" s="143"/>
    </row>
    <row r="22" spans="3:7" ht="25" customHeight="1" x14ac:dyDescent="0.35">
      <c r="C22" s="143"/>
      <c r="D22" s="143"/>
      <c r="E22" s="143"/>
      <c r="F22" s="143"/>
      <c r="G22" s="143"/>
    </row>
    <row r="23" spans="3:7" ht="25" customHeight="1" x14ac:dyDescent="0.35">
      <c r="C23" s="143"/>
      <c r="D23" s="143"/>
      <c r="E23" s="143"/>
      <c r="F23" s="143"/>
      <c r="G23" s="143"/>
    </row>
    <row r="24" spans="3:7" ht="25" customHeight="1" x14ac:dyDescent="0.35">
      <c r="C24" s="143"/>
      <c r="D24" s="143"/>
      <c r="E24" s="143"/>
      <c r="F24" s="143"/>
      <c r="G24" s="143"/>
    </row>
    <row r="25" spans="3:7" ht="25" customHeight="1" x14ac:dyDescent="0.35">
      <c r="C25" s="143"/>
      <c r="D25" s="143"/>
      <c r="E25" s="143"/>
      <c r="F25" s="143"/>
      <c r="G25" s="143"/>
    </row>
    <row r="26" spans="3:7" ht="25" customHeight="1" x14ac:dyDescent="0.35">
      <c r="C26" s="143"/>
      <c r="D26" s="143"/>
      <c r="E26" s="143"/>
      <c r="F26" s="143"/>
      <c r="G26" s="143"/>
    </row>
    <row r="27" spans="3:7" ht="25" customHeight="1" x14ac:dyDescent="0.35">
      <c r="C27" s="143"/>
      <c r="D27" s="143"/>
      <c r="E27" s="143"/>
      <c r="F27" s="143"/>
      <c r="G27" s="143"/>
    </row>
    <row r="28" spans="3:7" ht="25" customHeight="1" x14ac:dyDescent="0.35">
      <c r="C28" s="143"/>
      <c r="D28" s="143"/>
      <c r="E28" s="143"/>
      <c r="F28" s="143"/>
      <c r="G28" s="143"/>
    </row>
    <row r="29" spans="3:7" x14ac:dyDescent="0.35">
      <c r="C29" s="143"/>
      <c r="D29" s="143"/>
      <c r="E29" s="143"/>
      <c r="F29" s="143"/>
      <c r="G29" s="143"/>
    </row>
    <row r="30" spans="3:7" x14ac:dyDescent="0.35">
      <c r="C30" s="143"/>
      <c r="D30" s="143"/>
      <c r="E30" s="143"/>
      <c r="F30" s="143"/>
      <c r="G30" s="143"/>
    </row>
    <row r="31" spans="3:7" x14ac:dyDescent="0.35">
      <c r="C31" s="143"/>
      <c r="D31" s="143"/>
      <c r="E31" s="143"/>
      <c r="F31" s="143"/>
      <c r="G31" s="143"/>
    </row>
    <row r="32" spans="3:7" x14ac:dyDescent="0.35">
      <c r="C32" s="143"/>
      <c r="D32" s="143"/>
      <c r="E32" s="143"/>
      <c r="F32" s="143"/>
      <c r="G32" s="143"/>
    </row>
    <row r="33" spans="3:7" x14ac:dyDescent="0.35">
      <c r="C33" s="143"/>
      <c r="D33" s="143"/>
      <c r="E33" s="143"/>
      <c r="F33" s="143"/>
      <c r="G33" s="143"/>
    </row>
    <row r="34" spans="3:7" x14ac:dyDescent="0.35">
      <c r="C34" s="143"/>
      <c r="D34" s="143"/>
      <c r="E34" s="143"/>
      <c r="F34" s="143"/>
      <c r="G34" s="143"/>
    </row>
    <row r="35" spans="3:7" x14ac:dyDescent="0.35">
      <c r="C35" s="143"/>
      <c r="D35" s="143"/>
      <c r="E35" s="143"/>
      <c r="F35" s="143"/>
      <c r="G35" s="143"/>
    </row>
    <row r="36" spans="3:7" x14ac:dyDescent="0.35">
      <c r="C36" s="143"/>
      <c r="D36" s="143"/>
      <c r="E36" s="143"/>
      <c r="F36" s="143"/>
      <c r="G36" s="143"/>
    </row>
    <row r="37" spans="3:7" x14ac:dyDescent="0.35">
      <c r="C37" s="143"/>
      <c r="D37" s="143"/>
      <c r="E37" s="143"/>
      <c r="F37" s="143"/>
      <c r="G37" s="143"/>
    </row>
  </sheetData>
  <mergeCells count="1">
    <mergeCell ref="C1:G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A1174-4B6E-4C4C-94EF-5828CEB687E7}">
  <sheetPr>
    <tabColor rgb="FFFF0000"/>
  </sheetPr>
  <dimension ref="A1:M61"/>
  <sheetViews>
    <sheetView tabSelected="1" workbookViewId="0">
      <selection activeCell="L14" sqref="L14"/>
    </sheetView>
  </sheetViews>
  <sheetFormatPr defaultColWidth="8.81640625" defaultRowHeight="14.5" x14ac:dyDescent="0.35"/>
  <cols>
    <col min="3" max="3" width="16.453125" customWidth="1"/>
    <col min="4" max="4" width="6" customWidth="1"/>
    <col min="5" max="5" width="2.6328125" customWidth="1"/>
    <col min="6" max="6" width="31.36328125" customWidth="1"/>
    <col min="7" max="7" width="32" customWidth="1"/>
  </cols>
  <sheetData>
    <row r="1" spans="1:13" x14ac:dyDescent="0.35">
      <c r="A1" s="3"/>
      <c r="B1" s="3"/>
      <c r="C1" s="3"/>
      <c r="D1" s="3"/>
      <c r="E1" s="3"/>
      <c r="F1" s="3"/>
      <c r="G1" s="3"/>
      <c r="H1" s="3"/>
      <c r="I1" s="3"/>
      <c r="J1" s="3"/>
      <c r="K1" s="3"/>
      <c r="L1" s="3"/>
      <c r="M1" s="3"/>
    </row>
    <row r="2" spans="1:13" x14ac:dyDescent="0.35">
      <c r="A2" s="3"/>
      <c r="B2" s="3"/>
      <c r="C2" s="3"/>
      <c r="D2" s="3"/>
      <c r="E2" s="3"/>
      <c r="F2" s="3"/>
      <c r="G2" s="3"/>
      <c r="H2" s="3"/>
      <c r="I2" s="3"/>
      <c r="J2" s="3"/>
      <c r="K2" s="3"/>
      <c r="L2" s="3"/>
      <c r="M2" s="3"/>
    </row>
    <row r="3" spans="1:13" x14ac:dyDescent="0.35">
      <c r="A3" s="3"/>
      <c r="B3" s="3"/>
      <c r="C3" s="3"/>
      <c r="D3" s="3"/>
      <c r="E3" s="3"/>
      <c r="F3" s="3"/>
      <c r="G3" s="3"/>
      <c r="H3" s="3"/>
      <c r="I3" s="3"/>
      <c r="J3" s="3"/>
      <c r="K3" s="3"/>
      <c r="L3" s="3"/>
      <c r="M3" s="3"/>
    </row>
    <row r="4" spans="1:13" x14ac:dyDescent="0.35">
      <c r="A4" s="3"/>
      <c r="B4" s="3"/>
      <c r="C4" s="3"/>
      <c r="D4" s="3"/>
      <c r="E4" s="3"/>
      <c r="F4" s="3"/>
      <c r="G4" s="3"/>
      <c r="H4" s="3"/>
      <c r="I4" s="3"/>
      <c r="J4" s="3"/>
      <c r="K4" s="3"/>
      <c r="L4" s="3"/>
      <c r="M4" s="3"/>
    </row>
    <row r="5" spans="1:13" x14ac:dyDescent="0.35">
      <c r="A5" s="3"/>
      <c r="B5" s="3"/>
      <c r="C5" s="3"/>
      <c r="D5" s="3"/>
      <c r="E5" s="3"/>
      <c r="F5" s="3"/>
      <c r="G5" s="3"/>
      <c r="H5" s="3"/>
      <c r="I5" s="3"/>
      <c r="J5" s="3"/>
      <c r="K5" s="3"/>
      <c r="L5" s="3"/>
      <c r="M5" s="3"/>
    </row>
    <row r="6" spans="1:13" x14ac:dyDescent="0.35">
      <c r="A6" s="3"/>
      <c r="B6" s="3"/>
      <c r="C6" s="3"/>
      <c r="D6" s="3"/>
      <c r="E6" s="3"/>
      <c r="F6" s="3"/>
      <c r="G6" s="3"/>
      <c r="H6" s="3"/>
      <c r="I6" s="3"/>
      <c r="J6" s="3"/>
      <c r="K6" s="3"/>
      <c r="L6" s="3"/>
      <c r="M6" s="3"/>
    </row>
    <row r="7" spans="1:13" ht="31.5" x14ac:dyDescent="0.35">
      <c r="A7" s="4"/>
      <c r="B7" s="4"/>
      <c r="C7" s="4"/>
      <c r="D7" s="4"/>
      <c r="E7" s="4"/>
      <c r="F7" s="5" t="s">
        <v>0</v>
      </c>
      <c r="G7" s="5" t="s">
        <v>1</v>
      </c>
      <c r="H7" s="5"/>
      <c r="I7" s="5"/>
      <c r="J7" s="3"/>
      <c r="K7" s="3"/>
      <c r="L7" s="3"/>
      <c r="M7" s="3"/>
    </row>
    <row r="8" spans="1:13" ht="82.5" customHeight="1" x14ac:dyDescent="0.35">
      <c r="A8" s="3"/>
      <c r="B8" s="3"/>
      <c r="C8" s="154" t="s">
        <v>2</v>
      </c>
      <c r="D8" s="154"/>
      <c r="E8" s="154"/>
      <c r="F8" s="154"/>
      <c r="G8" s="154"/>
      <c r="H8" s="3"/>
      <c r="I8" s="3"/>
      <c r="J8" s="3"/>
      <c r="K8" s="3"/>
      <c r="L8" s="3"/>
      <c r="M8" s="3"/>
    </row>
    <row r="9" spans="1:13" x14ac:dyDescent="0.35">
      <c r="A9" s="3"/>
      <c r="B9" s="3"/>
      <c r="C9" s="9" t="s">
        <v>3</v>
      </c>
      <c r="D9" s="10">
        <v>2</v>
      </c>
      <c r="E9" s="6"/>
      <c r="F9" s="8" t="s">
        <v>4</v>
      </c>
      <c r="G9" s="7">
        <v>45469</v>
      </c>
      <c r="H9" s="5"/>
      <c r="I9" s="5"/>
      <c r="J9" s="3"/>
      <c r="K9" s="3"/>
      <c r="L9" s="3"/>
      <c r="M9" s="3"/>
    </row>
    <row r="10" spans="1:13" x14ac:dyDescent="0.35">
      <c r="A10" s="3"/>
      <c r="B10" s="3"/>
      <c r="C10" s="3"/>
      <c r="D10" s="3"/>
      <c r="E10" s="3"/>
      <c r="F10" s="3"/>
      <c r="G10" s="3"/>
      <c r="H10" s="3"/>
      <c r="I10" s="3"/>
      <c r="J10" s="3"/>
      <c r="K10" s="3"/>
      <c r="L10" s="3"/>
      <c r="M10" s="3"/>
    </row>
    <row r="11" spans="1:13" ht="15.5" x14ac:dyDescent="0.35">
      <c r="A11" s="3"/>
      <c r="B11" s="3"/>
      <c r="C11" s="11" t="s">
        <v>5</v>
      </c>
      <c r="D11" s="12"/>
      <c r="E11" s="11"/>
      <c r="F11" s="11"/>
      <c r="G11" s="11"/>
      <c r="H11" s="11"/>
      <c r="I11" s="11"/>
      <c r="J11" s="3"/>
      <c r="K11" s="3"/>
      <c r="L11" s="3"/>
      <c r="M11" s="3"/>
    </row>
    <row r="12" spans="1:13" ht="38.25" customHeight="1" x14ac:dyDescent="0.35">
      <c r="A12" s="3"/>
      <c r="B12" s="3"/>
      <c r="C12" s="13">
        <v>1</v>
      </c>
      <c r="D12" s="155" t="s">
        <v>6</v>
      </c>
      <c r="E12" s="155"/>
      <c r="F12" s="155"/>
      <c r="G12" s="155"/>
      <c r="H12" s="155"/>
      <c r="I12" s="155"/>
      <c r="J12" s="3"/>
      <c r="K12" s="3"/>
      <c r="L12" s="3"/>
      <c r="M12" s="3"/>
    </row>
    <row r="13" spans="1:13" ht="30" customHeight="1" x14ac:dyDescent="0.35">
      <c r="A13" s="3"/>
      <c r="B13" s="3"/>
      <c r="C13" s="13">
        <v>2</v>
      </c>
      <c r="D13" s="155" t="s">
        <v>7</v>
      </c>
      <c r="E13" s="155"/>
      <c r="F13" s="155"/>
      <c r="G13" s="155"/>
      <c r="H13" s="155"/>
      <c r="I13" s="155"/>
      <c r="J13" s="3"/>
      <c r="K13" s="3"/>
      <c r="L13" s="3"/>
      <c r="M13" s="3"/>
    </row>
    <row r="14" spans="1:13" ht="30" customHeight="1" x14ac:dyDescent="0.35">
      <c r="A14" s="3"/>
      <c r="B14" s="3"/>
      <c r="C14" s="13">
        <v>3</v>
      </c>
      <c r="D14" s="155" t="s">
        <v>8</v>
      </c>
      <c r="E14" s="155"/>
      <c r="F14" s="155"/>
      <c r="G14" s="155"/>
      <c r="H14" s="155"/>
      <c r="I14" s="155"/>
      <c r="J14" s="3"/>
      <c r="K14" s="3"/>
      <c r="L14" s="3"/>
      <c r="M14" s="3"/>
    </row>
    <row r="15" spans="1:13" ht="30" customHeight="1" x14ac:dyDescent="0.35">
      <c r="A15" s="3"/>
      <c r="B15" s="3"/>
      <c r="C15" s="13">
        <v>4</v>
      </c>
      <c r="D15" s="155" t="s">
        <v>9</v>
      </c>
      <c r="E15" s="155"/>
      <c r="F15" s="155"/>
      <c r="G15" s="155"/>
      <c r="H15" s="155"/>
      <c r="I15" s="155"/>
      <c r="J15" s="3"/>
      <c r="K15" s="3"/>
      <c r="L15" s="3"/>
      <c r="M15" s="3"/>
    </row>
    <row r="16" spans="1:13" ht="30" customHeight="1" x14ac:dyDescent="0.35">
      <c r="A16" s="3"/>
      <c r="B16" s="3"/>
      <c r="C16" s="13">
        <v>5</v>
      </c>
      <c r="D16" s="155" t="s">
        <v>10</v>
      </c>
      <c r="E16" s="155"/>
      <c r="F16" s="155"/>
      <c r="G16" s="155"/>
      <c r="H16" s="155"/>
      <c r="I16" s="155"/>
      <c r="J16" s="3"/>
      <c r="K16" s="3"/>
      <c r="L16" s="3"/>
      <c r="M16" s="3"/>
    </row>
    <row r="17" spans="1:13" ht="30" customHeight="1" x14ac:dyDescent="0.35">
      <c r="A17" s="3"/>
      <c r="B17" s="3"/>
      <c r="C17" s="13"/>
      <c r="D17" s="155"/>
      <c r="E17" s="155"/>
      <c r="F17" s="155"/>
      <c r="G17" s="155"/>
      <c r="H17" s="155"/>
      <c r="I17" s="155"/>
      <c r="J17" s="3"/>
      <c r="K17" s="3"/>
      <c r="L17" s="3"/>
      <c r="M17" s="3"/>
    </row>
    <row r="18" spans="1:13" x14ac:dyDescent="0.35">
      <c r="A18" s="3"/>
      <c r="B18" s="3"/>
      <c r="C18" s="3"/>
      <c r="D18" s="3"/>
      <c r="E18" s="3"/>
      <c r="F18" s="3"/>
      <c r="G18" s="3"/>
      <c r="H18" s="3"/>
      <c r="I18" s="3"/>
      <c r="J18" s="3"/>
      <c r="K18" s="3"/>
      <c r="L18" s="3"/>
      <c r="M18" s="3"/>
    </row>
    <row r="19" spans="1:13" x14ac:dyDescent="0.35">
      <c r="A19" s="3"/>
      <c r="B19" s="3"/>
      <c r="C19" s="3"/>
      <c r="D19" s="3"/>
      <c r="E19" s="3"/>
      <c r="F19" s="3"/>
      <c r="G19" s="3"/>
      <c r="H19" s="3"/>
      <c r="I19" s="3"/>
      <c r="J19" s="3"/>
      <c r="K19" s="3"/>
      <c r="L19" s="3"/>
      <c r="M19" s="3"/>
    </row>
    <row r="20" spans="1:13" x14ac:dyDescent="0.35">
      <c r="A20" s="3"/>
      <c r="B20" s="3"/>
      <c r="C20" s="3"/>
      <c r="D20" s="3"/>
      <c r="E20" s="3"/>
      <c r="F20" s="3"/>
      <c r="G20" s="3"/>
      <c r="H20" s="3"/>
      <c r="I20" s="3"/>
      <c r="J20" s="3"/>
      <c r="K20" s="3"/>
      <c r="L20" s="3"/>
      <c r="M20" s="3"/>
    </row>
    <row r="21" spans="1:13" x14ac:dyDescent="0.35">
      <c r="A21" s="3"/>
      <c r="B21" s="3"/>
      <c r="C21" s="3"/>
      <c r="D21" s="3"/>
      <c r="E21" s="3"/>
      <c r="F21" s="3"/>
      <c r="G21" s="3"/>
      <c r="H21" s="3"/>
      <c r="I21" s="3"/>
      <c r="J21" s="3"/>
      <c r="K21" s="3"/>
      <c r="L21" s="3"/>
      <c r="M21" s="3"/>
    </row>
    <row r="22" spans="1:13" x14ac:dyDescent="0.35">
      <c r="A22" s="3"/>
      <c r="B22" s="3"/>
      <c r="C22" s="3"/>
      <c r="D22" s="3"/>
      <c r="E22" s="3"/>
      <c r="F22" s="3"/>
      <c r="G22" s="3"/>
      <c r="H22" s="3"/>
      <c r="I22" s="3"/>
      <c r="J22" s="3"/>
      <c r="K22" s="3"/>
      <c r="L22" s="3"/>
      <c r="M22" s="3"/>
    </row>
    <row r="23" spans="1:13" x14ac:dyDescent="0.35">
      <c r="A23" s="3"/>
      <c r="B23" s="3"/>
      <c r="C23" s="3"/>
      <c r="D23" s="3"/>
      <c r="E23" s="3"/>
      <c r="F23" s="3"/>
      <c r="G23" s="3"/>
      <c r="H23" s="3"/>
      <c r="I23" s="3"/>
      <c r="J23" s="3"/>
      <c r="K23" s="3"/>
      <c r="L23" s="3"/>
      <c r="M23" s="3"/>
    </row>
    <row r="24" spans="1:13" x14ac:dyDescent="0.35">
      <c r="A24" s="3"/>
      <c r="B24" s="3"/>
      <c r="C24" s="3"/>
      <c r="D24" s="3"/>
      <c r="E24" s="3"/>
      <c r="F24" s="3"/>
      <c r="G24" s="3"/>
      <c r="H24" s="3"/>
      <c r="I24" s="3"/>
      <c r="J24" s="3"/>
      <c r="K24" s="3"/>
      <c r="L24" s="3"/>
      <c r="M24" s="3"/>
    </row>
    <row r="25" spans="1:13" x14ac:dyDescent="0.35">
      <c r="A25" s="3"/>
      <c r="B25" s="3"/>
      <c r="C25" s="3"/>
      <c r="D25" s="3"/>
      <c r="E25" s="3"/>
      <c r="F25" s="3"/>
      <c r="G25" s="3"/>
      <c r="H25" s="3"/>
      <c r="I25" s="3"/>
      <c r="J25" s="3"/>
      <c r="K25" s="3"/>
      <c r="L25" s="3"/>
      <c r="M25" s="3"/>
    </row>
    <row r="26" spans="1:13" x14ac:dyDescent="0.35">
      <c r="A26" s="3"/>
      <c r="B26" s="3"/>
      <c r="C26" s="3"/>
      <c r="D26" s="3"/>
      <c r="E26" s="3"/>
      <c r="F26" s="3"/>
      <c r="G26" s="3"/>
      <c r="H26" s="3"/>
      <c r="I26" s="3"/>
      <c r="J26" s="3"/>
      <c r="K26" s="3"/>
      <c r="L26" s="3"/>
      <c r="M26" s="3"/>
    </row>
    <row r="27" spans="1:13" x14ac:dyDescent="0.35">
      <c r="A27" s="3"/>
      <c r="B27" s="3"/>
      <c r="C27" s="3"/>
      <c r="D27" s="3"/>
      <c r="E27" s="3"/>
      <c r="F27" s="3"/>
      <c r="G27" s="3"/>
      <c r="H27" s="3"/>
      <c r="I27" s="3"/>
      <c r="J27" s="3"/>
      <c r="K27" s="3"/>
      <c r="L27" s="3"/>
      <c r="M27" s="3"/>
    </row>
    <row r="28" spans="1:13" x14ac:dyDescent="0.35">
      <c r="A28" s="3"/>
      <c r="B28" s="3"/>
      <c r="C28" s="3"/>
      <c r="D28" s="3"/>
      <c r="E28" s="3"/>
      <c r="F28" s="3"/>
      <c r="G28" s="3"/>
      <c r="H28" s="3"/>
      <c r="I28" s="3"/>
      <c r="J28" s="3"/>
      <c r="K28" s="3"/>
      <c r="L28" s="3"/>
      <c r="M28" s="3"/>
    </row>
    <row r="29" spans="1:13" x14ac:dyDescent="0.35">
      <c r="A29" s="3"/>
      <c r="B29" s="3"/>
      <c r="C29" s="3"/>
      <c r="D29" s="3"/>
      <c r="E29" s="3"/>
      <c r="F29" s="3"/>
      <c r="G29" s="3"/>
      <c r="H29" s="3"/>
      <c r="I29" s="3"/>
      <c r="J29" s="3"/>
      <c r="K29" s="3"/>
      <c r="L29" s="3"/>
      <c r="M29" s="3"/>
    </row>
    <row r="30" spans="1:13" x14ac:dyDescent="0.35">
      <c r="A30" s="3"/>
      <c r="B30" s="3"/>
      <c r="C30" s="3"/>
      <c r="D30" s="3"/>
      <c r="E30" s="3"/>
      <c r="F30" s="3"/>
      <c r="G30" s="3"/>
      <c r="H30" s="3"/>
      <c r="I30" s="3"/>
      <c r="J30" s="3"/>
      <c r="K30" s="3"/>
      <c r="L30" s="3"/>
      <c r="M30" s="3"/>
    </row>
    <row r="31" spans="1:13" x14ac:dyDescent="0.35">
      <c r="A31" s="3"/>
      <c r="B31" s="3"/>
      <c r="C31" s="3"/>
      <c r="D31" s="3"/>
      <c r="E31" s="3"/>
      <c r="F31" s="3"/>
      <c r="G31" s="3"/>
      <c r="H31" s="3"/>
      <c r="I31" s="3"/>
      <c r="J31" s="3"/>
      <c r="K31" s="3"/>
      <c r="L31" s="3"/>
      <c r="M31" s="3"/>
    </row>
    <row r="32" spans="1:13" x14ac:dyDescent="0.35">
      <c r="A32" s="3"/>
      <c r="B32" s="3"/>
      <c r="C32" s="3"/>
      <c r="D32" s="3"/>
      <c r="E32" s="3"/>
      <c r="F32" s="3"/>
      <c r="G32" s="3"/>
      <c r="H32" s="3"/>
      <c r="I32" s="3"/>
      <c r="J32" s="3"/>
      <c r="K32" s="3"/>
      <c r="L32" s="3"/>
      <c r="M32" s="3"/>
    </row>
    <row r="33" spans="1:13" x14ac:dyDescent="0.35">
      <c r="A33" s="3"/>
      <c r="B33" s="3"/>
      <c r="C33" s="3"/>
      <c r="D33" s="3"/>
      <c r="E33" s="3"/>
      <c r="F33" s="3"/>
      <c r="G33" s="3"/>
      <c r="H33" s="3"/>
      <c r="I33" s="3"/>
      <c r="J33" s="3"/>
      <c r="K33" s="3"/>
      <c r="L33" s="3"/>
      <c r="M33" s="3"/>
    </row>
    <row r="34" spans="1:13" x14ac:dyDescent="0.35">
      <c r="A34" s="3"/>
      <c r="B34" s="3"/>
      <c r="C34" s="3"/>
      <c r="D34" s="3"/>
      <c r="E34" s="3"/>
      <c r="F34" s="3"/>
      <c r="G34" s="3"/>
      <c r="H34" s="3"/>
      <c r="I34" s="3"/>
      <c r="J34" s="3"/>
      <c r="K34" s="3"/>
      <c r="L34" s="3"/>
      <c r="M34" s="3"/>
    </row>
    <row r="35" spans="1:13" x14ac:dyDescent="0.35">
      <c r="A35" s="3"/>
      <c r="B35" s="3"/>
      <c r="C35" s="3"/>
      <c r="D35" s="3"/>
      <c r="E35" s="3"/>
      <c r="F35" s="3"/>
      <c r="G35" s="3"/>
      <c r="H35" s="3"/>
      <c r="I35" s="3"/>
      <c r="J35" s="3"/>
      <c r="K35" s="3"/>
      <c r="L35" s="3"/>
      <c r="M35" s="3"/>
    </row>
    <row r="36" spans="1:13" x14ac:dyDescent="0.35">
      <c r="A36" s="3"/>
      <c r="B36" s="3"/>
      <c r="C36" s="3"/>
      <c r="D36" s="3"/>
      <c r="E36" s="3"/>
      <c r="F36" s="3"/>
      <c r="G36" s="3"/>
      <c r="H36" s="3"/>
      <c r="I36" s="3"/>
      <c r="J36" s="3"/>
      <c r="K36" s="3"/>
      <c r="L36" s="3"/>
      <c r="M36" s="3"/>
    </row>
    <row r="37" spans="1:13" x14ac:dyDescent="0.35">
      <c r="A37" s="3"/>
      <c r="B37" s="3"/>
      <c r="C37" s="3"/>
      <c r="D37" s="3"/>
      <c r="E37" s="3"/>
      <c r="F37" s="3"/>
      <c r="G37" s="3"/>
      <c r="H37" s="3"/>
      <c r="I37" s="3"/>
      <c r="J37" s="3"/>
      <c r="K37" s="3"/>
      <c r="L37" s="3"/>
      <c r="M37" s="3"/>
    </row>
    <row r="38" spans="1:13" x14ac:dyDescent="0.35">
      <c r="A38" s="3"/>
      <c r="B38" s="3"/>
      <c r="C38" s="3"/>
      <c r="D38" s="3"/>
      <c r="E38" s="3"/>
      <c r="F38" s="3"/>
      <c r="G38" s="3"/>
      <c r="H38" s="3"/>
      <c r="I38" s="3"/>
      <c r="J38" s="3"/>
      <c r="K38" s="3"/>
      <c r="L38" s="3"/>
      <c r="M38" s="3"/>
    </row>
    <row r="39" spans="1:13" x14ac:dyDescent="0.35">
      <c r="A39" s="3"/>
      <c r="B39" s="3"/>
      <c r="C39" s="3"/>
      <c r="D39" s="3"/>
      <c r="E39" s="3"/>
      <c r="F39" s="3"/>
      <c r="G39" s="3"/>
      <c r="H39" s="3"/>
      <c r="I39" s="3"/>
      <c r="J39" s="3"/>
      <c r="K39" s="3"/>
      <c r="L39" s="3"/>
      <c r="M39" s="3"/>
    </row>
    <row r="40" spans="1:13" x14ac:dyDescent="0.35">
      <c r="A40" s="3"/>
      <c r="B40" s="3"/>
      <c r="C40" s="3"/>
      <c r="D40" s="3"/>
      <c r="E40" s="3"/>
      <c r="F40" s="3"/>
      <c r="G40" s="3"/>
      <c r="H40" s="3"/>
      <c r="I40" s="3"/>
      <c r="J40" s="3"/>
      <c r="K40" s="3"/>
      <c r="L40" s="3"/>
      <c r="M40" s="3"/>
    </row>
    <row r="41" spans="1:13" x14ac:dyDescent="0.35">
      <c r="A41" s="3"/>
      <c r="B41" s="3"/>
      <c r="C41" s="3"/>
      <c r="D41" s="3"/>
      <c r="E41" s="3"/>
      <c r="F41" s="3"/>
      <c r="G41" s="3"/>
      <c r="H41" s="3"/>
      <c r="I41" s="3"/>
      <c r="J41" s="3"/>
      <c r="K41" s="3"/>
      <c r="L41" s="3"/>
      <c r="M41" s="3"/>
    </row>
    <row r="42" spans="1:13" x14ac:dyDescent="0.35">
      <c r="A42" s="3"/>
      <c r="B42" s="3"/>
      <c r="C42" s="3"/>
      <c r="D42" s="3"/>
      <c r="E42" s="3"/>
      <c r="F42" s="3"/>
      <c r="G42" s="3"/>
      <c r="H42" s="3"/>
      <c r="I42" s="3"/>
      <c r="J42" s="3"/>
      <c r="K42" s="3"/>
      <c r="L42" s="3"/>
      <c r="M42" s="3"/>
    </row>
    <row r="43" spans="1:13" x14ac:dyDescent="0.35">
      <c r="A43" s="3"/>
      <c r="B43" s="3"/>
      <c r="C43" s="3"/>
      <c r="D43" s="3"/>
      <c r="E43" s="3"/>
      <c r="F43" s="3"/>
      <c r="G43" s="3"/>
      <c r="H43" s="3"/>
      <c r="I43" s="3"/>
      <c r="J43" s="3"/>
      <c r="K43" s="3"/>
      <c r="L43" s="3"/>
      <c r="M43" s="3"/>
    </row>
    <row r="44" spans="1:13" x14ac:dyDescent="0.35">
      <c r="A44" s="3"/>
      <c r="B44" s="3"/>
      <c r="C44" s="3"/>
      <c r="D44" s="3"/>
      <c r="E44" s="3"/>
      <c r="F44" s="3"/>
      <c r="G44" s="3"/>
      <c r="H44" s="3"/>
      <c r="I44" s="3"/>
      <c r="J44" s="3"/>
      <c r="K44" s="3"/>
      <c r="L44" s="3"/>
      <c r="M44" s="3"/>
    </row>
    <row r="45" spans="1:13" x14ac:dyDescent="0.35">
      <c r="A45" s="3"/>
      <c r="B45" s="3"/>
      <c r="C45" s="3"/>
      <c r="D45" s="3"/>
      <c r="E45" s="3"/>
      <c r="F45" s="3"/>
      <c r="G45" s="3"/>
      <c r="H45" s="3"/>
      <c r="I45" s="3"/>
      <c r="J45" s="3"/>
      <c r="K45" s="3"/>
      <c r="L45" s="3"/>
      <c r="M45" s="3"/>
    </row>
    <row r="46" spans="1:13" x14ac:dyDescent="0.35">
      <c r="A46" s="3"/>
      <c r="B46" s="3"/>
      <c r="C46" s="3"/>
      <c r="D46" s="3"/>
      <c r="E46" s="3"/>
      <c r="F46" s="3"/>
      <c r="G46" s="3"/>
      <c r="H46" s="3"/>
      <c r="I46" s="3"/>
      <c r="J46" s="3"/>
      <c r="K46" s="3"/>
      <c r="L46" s="3"/>
      <c r="M46" s="3"/>
    </row>
    <row r="47" spans="1:13" x14ac:dyDescent="0.35">
      <c r="A47" s="3"/>
      <c r="B47" s="3"/>
      <c r="C47" s="3"/>
      <c r="D47" s="3"/>
      <c r="E47" s="3"/>
      <c r="F47" s="3"/>
      <c r="G47" s="3"/>
      <c r="H47" s="3"/>
      <c r="I47" s="3"/>
      <c r="J47" s="3"/>
      <c r="K47" s="3"/>
      <c r="L47" s="3"/>
      <c r="M47" s="3"/>
    </row>
    <row r="48" spans="1:13" x14ac:dyDescent="0.35">
      <c r="A48" s="3"/>
      <c r="B48" s="3"/>
      <c r="C48" s="3"/>
      <c r="D48" s="3"/>
      <c r="E48" s="3"/>
      <c r="F48" s="3"/>
      <c r="G48" s="3"/>
      <c r="H48" s="3"/>
      <c r="I48" s="3"/>
      <c r="J48" s="3"/>
      <c r="K48" s="3"/>
      <c r="L48" s="3"/>
      <c r="M48" s="3"/>
    </row>
    <row r="49" spans="1:13" x14ac:dyDescent="0.35">
      <c r="A49" s="3"/>
      <c r="B49" s="3"/>
      <c r="C49" s="3"/>
      <c r="D49" s="3"/>
      <c r="E49" s="3"/>
      <c r="F49" s="3"/>
      <c r="G49" s="3"/>
      <c r="H49" s="3"/>
      <c r="I49" s="3"/>
      <c r="J49" s="3"/>
      <c r="K49" s="3"/>
      <c r="L49" s="3"/>
      <c r="M49" s="3"/>
    </row>
    <row r="50" spans="1:13" x14ac:dyDescent="0.35">
      <c r="A50" s="3"/>
      <c r="B50" s="3"/>
      <c r="C50" s="3"/>
      <c r="D50" s="3"/>
      <c r="E50" s="3"/>
      <c r="F50" s="3"/>
      <c r="G50" s="3"/>
      <c r="H50" s="3"/>
      <c r="I50" s="3"/>
      <c r="J50" s="3"/>
      <c r="K50" s="3"/>
      <c r="L50" s="3"/>
      <c r="M50" s="3"/>
    </row>
    <row r="51" spans="1:13" x14ac:dyDescent="0.35">
      <c r="A51" s="3"/>
      <c r="B51" s="3"/>
      <c r="C51" s="3"/>
      <c r="D51" s="3"/>
      <c r="E51" s="3"/>
      <c r="F51" s="3"/>
      <c r="G51" s="3"/>
      <c r="H51" s="3"/>
      <c r="I51" s="3"/>
      <c r="J51" s="3"/>
      <c r="K51" s="3"/>
      <c r="L51" s="3"/>
      <c r="M51" s="3"/>
    </row>
    <row r="52" spans="1:13" x14ac:dyDescent="0.35">
      <c r="A52" s="3"/>
      <c r="B52" s="3"/>
      <c r="C52" s="3"/>
      <c r="D52" s="3"/>
      <c r="E52" s="3"/>
      <c r="F52" s="3"/>
      <c r="G52" s="3"/>
      <c r="H52" s="3"/>
      <c r="I52" s="3"/>
      <c r="J52" s="3"/>
      <c r="K52" s="3"/>
      <c r="L52" s="3"/>
      <c r="M52" s="3"/>
    </row>
    <row r="53" spans="1:13" x14ac:dyDescent="0.35">
      <c r="A53" s="3"/>
      <c r="B53" s="3"/>
      <c r="C53" s="3"/>
      <c r="D53" s="3"/>
      <c r="E53" s="3"/>
      <c r="F53" s="3"/>
      <c r="G53" s="3"/>
      <c r="H53" s="3"/>
      <c r="I53" s="3"/>
      <c r="J53" s="3"/>
      <c r="K53" s="3"/>
      <c r="L53" s="3"/>
      <c r="M53" s="3"/>
    </row>
    <row r="54" spans="1:13" x14ac:dyDescent="0.35">
      <c r="A54" s="3"/>
      <c r="B54" s="3"/>
      <c r="C54" s="3"/>
      <c r="D54" s="3"/>
      <c r="E54" s="3"/>
      <c r="F54" s="3"/>
      <c r="G54" s="3"/>
      <c r="H54" s="3"/>
      <c r="I54" s="3"/>
      <c r="J54" s="3"/>
      <c r="K54" s="3"/>
      <c r="L54" s="3"/>
      <c r="M54" s="3"/>
    </row>
    <row r="55" spans="1:13" x14ac:dyDescent="0.35">
      <c r="A55" s="3"/>
      <c r="B55" s="3"/>
      <c r="C55" s="3"/>
      <c r="D55" s="3"/>
      <c r="E55" s="3"/>
      <c r="F55" s="3"/>
      <c r="G55" s="3"/>
      <c r="H55" s="3"/>
      <c r="I55" s="3"/>
      <c r="J55" s="3"/>
      <c r="K55" s="3"/>
      <c r="L55" s="3"/>
      <c r="M55" s="3"/>
    </row>
    <row r="56" spans="1:13" x14ac:dyDescent="0.35">
      <c r="A56" s="3"/>
      <c r="B56" s="3"/>
      <c r="C56" s="3"/>
      <c r="D56" s="3"/>
      <c r="E56" s="3"/>
      <c r="F56" s="3"/>
      <c r="G56" s="3"/>
      <c r="H56" s="3"/>
      <c r="I56" s="3"/>
      <c r="J56" s="3"/>
      <c r="K56" s="3"/>
      <c r="L56" s="3"/>
      <c r="M56" s="3"/>
    </row>
    <row r="57" spans="1:13" x14ac:dyDescent="0.35">
      <c r="A57" s="3"/>
      <c r="B57" s="3"/>
      <c r="C57" s="3"/>
      <c r="D57" s="3"/>
      <c r="E57" s="3"/>
      <c r="F57" s="3"/>
      <c r="G57" s="3"/>
      <c r="H57" s="3"/>
      <c r="I57" s="3"/>
      <c r="J57" s="3"/>
      <c r="K57" s="3"/>
      <c r="L57" s="3"/>
      <c r="M57" s="3"/>
    </row>
    <row r="58" spans="1:13" x14ac:dyDescent="0.35">
      <c r="A58" s="3"/>
      <c r="B58" s="3"/>
      <c r="C58" s="3"/>
      <c r="D58" s="3"/>
      <c r="E58" s="3"/>
      <c r="F58" s="3"/>
      <c r="G58" s="3"/>
      <c r="H58" s="3"/>
      <c r="I58" s="3"/>
      <c r="J58" s="3"/>
      <c r="K58" s="3"/>
      <c r="L58" s="3"/>
      <c r="M58" s="3"/>
    </row>
    <row r="59" spans="1:13" x14ac:dyDescent="0.35">
      <c r="A59" s="3"/>
      <c r="B59" s="3"/>
      <c r="C59" s="3"/>
      <c r="D59" s="3"/>
      <c r="E59" s="3"/>
      <c r="F59" s="3"/>
      <c r="G59" s="3"/>
      <c r="H59" s="3"/>
      <c r="I59" s="3"/>
      <c r="J59" s="3"/>
      <c r="K59" s="3"/>
      <c r="L59" s="3"/>
      <c r="M59" s="3"/>
    </row>
    <row r="60" spans="1:13" x14ac:dyDescent="0.35">
      <c r="A60" s="3"/>
      <c r="B60" s="3"/>
      <c r="C60" s="3"/>
      <c r="D60" s="3"/>
      <c r="E60" s="3"/>
      <c r="F60" s="3"/>
      <c r="G60" s="3"/>
      <c r="H60" s="3"/>
      <c r="I60" s="3"/>
      <c r="J60" s="3"/>
      <c r="K60" s="3"/>
      <c r="L60" s="3"/>
      <c r="M60" s="3"/>
    </row>
    <row r="61" spans="1:13" x14ac:dyDescent="0.35">
      <c r="A61" s="3"/>
      <c r="B61" s="3"/>
      <c r="C61" s="3"/>
      <c r="D61" s="3"/>
      <c r="E61" s="3"/>
      <c r="F61" s="3"/>
      <c r="G61" s="3"/>
      <c r="H61" s="3"/>
      <c r="I61" s="3"/>
      <c r="J61" s="3"/>
      <c r="K61" s="3"/>
      <c r="L61" s="3"/>
      <c r="M61" s="3"/>
    </row>
  </sheetData>
  <sheetProtection algorithmName="SHA-512" hashValue="9REHKzt+ETbP8rwjbh/lfNirTOHe8lveungwTxeWJTgIdRehmtZo+KnKUIvESWN1+D/e3jlNOx9u3tzve6Aizw==" saltValue="8ih9YSQnR7aoNGAS39hTRw==" spinCount="100000" sheet="1" objects="1" scenarios="1"/>
  <mergeCells count="7">
    <mergeCell ref="C8:G8"/>
    <mergeCell ref="D17:I17"/>
    <mergeCell ref="D12:I12"/>
    <mergeCell ref="D13:I13"/>
    <mergeCell ref="D14:I14"/>
    <mergeCell ref="D15:I15"/>
    <mergeCell ref="D16:I1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AF7E-97FC-49D2-8701-F964E5941889}">
  <sheetPr>
    <tabColor rgb="FFFFFF00"/>
  </sheetPr>
  <dimension ref="A7:M135"/>
  <sheetViews>
    <sheetView zoomScale="108" zoomScaleNormal="85" workbookViewId="0">
      <selection activeCell="D42" sqref="D42"/>
    </sheetView>
  </sheetViews>
  <sheetFormatPr defaultColWidth="0" defaultRowHeight="15" customHeight="1" x14ac:dyDescent="0.35"/>
  <cols>
    <col min="1" max="1" width="9.36328125" style="19" customWidth="1"/>
    <col min="2" max="2" width="25.26953125" style="19" customWidth="1"/>
    <col min="3" max="3" width="53.6328125" style="19" customWidth="1"/>
    <col min="4" max="4" width="17.6328125" style="19" customWidth="1"/>
    <col min="5" max="5" width="8.6328125" style="19" customWidth="1"/>
    <col min="6" max="6" width="17.453125" style="19" customWidth="1"/>
    <col min="7" max="7" width="16" style="19" customWidth="1"/>
    <col min="8" max="10" width="9.36328125" style="19" customWidth="1"/>
    <col min="11" max="11" width="13.36328125" style="19" hidden="1" customWidth="1"/>
    <col min="12" max="13" width="9.36328125" style="19" hidden="1" customWidth="1"/>
    <col min="14" max="16384" width="9.36328125" style="20" hidden="1"/>
  </cols>
  <sheetData>
    <row r="7" spans="2:9" ht="51.5" x14ac:dyDescent="0.35">
      <c r="B7" s="21"/>
      <c r="C7" s="21"/>
      <c r="D7" s="21"/>
      <c r="E7" s="21"/>
      <c r="F7" s="5" t="s">
        <v>0</v>
      </c>
      <c r="G7" s="5" t="s">
        <v>1</v>
      </c>
      <c r="H7" s="5"/>
      <c r="I7" s="5"/>
    </row>
    <row r="8" spans="2:9" ht="82.5" customHeight="1" x14ac:dyDescent="0.35">
      <c r="C8" s="154" t="s">
        <v>11</v>
      </c>
      <c r="D8" s="154"/>
      <c r="E8" s="154"/>
      <c r="F8" s="154"/>
    </row>
    <row r="9" spans="2:9" ht="14.5" hidden="1" x14ac:dyDescent="0.35">
      <c r="B9" s="9"/>
      <c r="C9" s="9" t="s">
        <v>12</v>
      </c>
      <c r="D9" s="10">
        <v>1</v>
      </c>
      <c r="E9" s="6"/>
      <c r="F9" s="8" t="s">
        <v>4</v>
      </c>
      <c r="G9" s="7">
        <v>44958</v>
      </c>
      <c r="H9" s="5"/>
      <c r="I9" s="5"/>
    </row>
    <row r="10" spans="2:9" ht="14.5" x14ac:dyDescent="0.35">
      <c r="B10" s="193" t="s">
        <v>13</v>
      </c>
      <c r="C10" s="193"/>
      <c r="D10" s="193"/>
      <c r="E10" s="193"/>
      <c r="F10" s="193"/>
      <c r="G10" s="193"/>
      <c r="H10" s="193"/>
      <c r="I10" s="193"/>
    </row>
    <row r="11" spans="2:9" ht="14.5" x14ac:dyDescent="0.35">
      <c r="B11" s="193"/>
      <c r="C11" s="193"/>
      <c r="D11" s="193"/>
      <c r="E11" s="193"/>
      <c r="F11" s="193"/>
      <c r="G11" s="193"/>
      <c r="H11" s="193"/>
      <c r="I11" s="193"/>
    </row>
    <row r="12" spans="2:9" ht="14.5" x14ac:dyDescent="0.35">
      <c r="B12" s="193"/>
      <c r="C12" s="193"/>
      <c r="D12" s="193"/>
      <c r="E12" s="193"/>
      <c r="F12" s="193"/>
      <c r="G12" s="193"/>
      <c r="H12" s="193"/>
      <c r="I12" s="193"/>
    </row>
    <row r="13" spans="2:9" ht="15" customHeight="1" x14ac:dyDescent="0.35">
      <c r="B13" s="193"/>
      <c r="C13" s="193"/>
      <c r="D13" s="193"/>
      <c r="E13" s="193"/>
      <c r="F13" s="193"/>
      <c r="G13" s="193"/>
      <c r="H13" s="193"/>
      <c r="I13" s="193"/>
    </row>
    <row r="14" spans="2:9" ht="14.5" x14ac:dyDescent="0.35">
      <c r="B14" s="193"/>
      <c r="C14" s="193"/>
      <c r="D14" s="193"/>
      <c r="E14" s="193"/>
      <c r="F14" s="193"/>
      <c r="G14" s="193"/>
      <c r="H14" s="193"/>
      <c r="I14" s="193"/>
    </row>
    <row r="15" spans="2:9" ht="32" customHeight="1" x14ac:dyDescent="0.35">
      <c r="B15" s="193"/>
      <c r="C15" s="193"/>
      <c r="D15" s="193"/>
      <c r="E15" s="193"/>
      <c r="F15" s="193"/>
      <c r="G15" s="193"/>
      <c r="H15" s="193"/>
      <c r="I15" s="193"/>
    </row>
    <row r="16" spans="2:9" ht="32" customHeight="1" x14ac:dyDescent="0.35"/>
    <row r="17" spans="2:13" ht="32" hidden="1" customHeight="1" x14ac:dyDescent="0.35">
      <c r="B17" s="123" t="s">
        <v>14</v>
      </c>
      <c r="C17" s="22" t="s">
        <v>15</v>
      </c>
      <c r="D17" s="14"/>
      <c r="E17" s="23"/>
      <c r="K17" s="20"/>
      <c r="L17" s="20"/>
      <c r="M17" s="20"/>
    </row>
    <row r="18" spans="2:13" ht="15" customHeight="1" x14ac:dyDescent="0.35">
      <c r="B18" s="124"/>
      <c r="C18" s="24" t="s">
        <v>16</v>
      </c>
      <c r="D18" s="15"/>
      <c r="E18" s="25"/>
      <c r="K18" s="20"/>
      <c r="L18" s="20"/>
      <c r="M18" s="20"/>
    </row>
    <row r="19" spans="2:13" thickBot="1" x14ac:dyDescent="0.4">
      <c r="B19" s="124"/>
      <c r="C19" s="26" t="s">
        <v>17</v>
      </c>
      <c r="D19" s="128"/>
      <c r="E19" s="27"/>
      <c r="K19" s="20"/>
      <c r="L19" s="20"/>
      <c r="M19" s="20"/>
    </row>
    <row r="20" spans="2:13" ht="15" customHeight="1" x14ac:dyDescent="0.35">
      <c r="B20" s="190" t="s">
        <v>18</v>
      </c>
      <c r="C20" s="129" t="s">
        <v>19</v>
      </c>
      <c r="D20" s="130" t="s">
        <v>119</v>
      </c>
      <c r="E20" s="23"/>
      <c r="K20" s="20"/>
      <c r="L20" s="20"/>
      <c r="M20" s="20"/>
    </row>
    <row r="21" spans="2:13" s="19" customFormat="1" ht="14.5" x14ac:dyDescent="0.35">
      <c r="B21" s="191"/>
      <c r="C21" s="126" t="s">
        <v>20</v>
      </c>
      <c r="D21" s="16"/>
      <c r="E21" s="25" t="s">
        <v>21</v>
      </c>
      <c r="K21" s="20"/>
    </row>
    <row r="22" spans="2:13" s="19" customFormat="1" ht="14.5" x14ac:dyDescent="0.35">
      <c r="B22" s="191"/>
      <c r="C22" s="126" t="s">
        <v>22</v>
      </c>
      <c r="D22" s="140"/>
      <c r="E22" s="27" t="s">
        <v>23</v>
      </c>
      <c r="K22" s="20"/>
    </row>
    <row r="23" spans="2:13" s="19" customFormat="1" ht="14.5" x14ac:dyDescent="0.35">
      <c r="B23" s="191"/>
      <c r="C23" s="125" t="s">
        <v>24</v>
      </c>
      <c r="D23" s="140"/>
      <c r="E23" s="27" t="s">
        <v>25</v>
      </c>
      <c r="K23" s="20"/>
    </row>
    <row r="24" spans="2:13" s="19" customFormat="1" ht="22" customHeight="1" thickBot="1" x14ac:dyDescent="0.4">
      <c r="B24" s="192"/>
      <c r="C24" s="127" t="s">
        <v>26</v>
      </c>
      <c r="D24" s="29">
        <f>D21*3.6+D22+(D23*38.6)</f>
        <v>0</v>
      </c>
      <c r="E24" s="30" t="s">
        <v>23</v>
      </c>
      <c r="K24" s="20"/>
    </row>
    <row r="25" spans="2:13" s="19" customFormat="1" thickBot="1" x14ac:dyDescent="0.4"/>
    <row r="26" spans="2:13" s="19" customFormat="1" ht="36" customHeight="1" x14ac:dyDescent="0.35">
      <c r="B26" s="131" t="s">
        <v>27</v>
      </c>
      <c r="C26" s="111" t="s">
        <v>28</v>
      </c>
      <c r="D26" s="112" t="s">
        <v>133</v>
      </c>
      <c r="E26" s="113"/>
    </row>
    <row r="27" spans="2:13" s="19" customFormat="1" ht="26" x14ac:dyDescent="0.35">
      <c r="B27" s="132"/>
      <c r="C27" s="31" t="s">
        <v>29</v>
      </c>
      <c r="D27" s="18"/>
      <c r="E27" s="114"/>
    </row>
    <row r="28" spans="2:13" s="19" customFormat="1" ht="26.5" thickBot="1" x14ac:dyDescent="0.4">
      <c r="B28" s="133"/>
      <c r="C28" s="134" t="s">
        <v>30</v>
      </c>
      <c r="D28" s="135" t="s">
        <v>133</v>
      </c>
      <c r="E28" s="136"/>
    </row>
    <row r="29" spans="2:13" s="19" customFormat="1" ht="26.25" customHeight="1" x14ac:dyDescent="0.35">
      <c r="B29" s="190" t="s">
        <v>31</v>
      </c>
      <c r="C29" s="137" t="s">
        <v>32</v>
      </c>
      <c r="D29" s="112"/>
      <c r="E29" s="23" t="s">
        <v>21</v>
      </c>
      <c r="K29" s="20"/>
    </row>
    <row r="30" spans="2:13" s="19" customFormat="1" ht="26.5" x14ac:dyDescent="0.35">
      <c r="B30" s="191"/>
      <c r="C30" s="31" t="s">
        <v>33</v>
      </c>
      <c r="D30" s="18"/>
      <c r="E30" s="25" t="s">
        <v>34</v>
      </c>
      <c r="F30" s="110"/>
      <c r="K30" s="20"/>
    </row>
    <row r="31" spans="2:13" s="19" customFormat="1" ht="26.5" x14ac:dyDescent="0.35">
      <c r="B31" s="191"/>
      <c r="C31" s="32" t="s">
        <v>35</v>
      </c>
      <c r="D31" s="18"/>
      <c r="E31" s="25" t="s">
        <v>34</v>
      </c>
      <c r="F31" s="110"/>
      <c r="K31" s="20"/>
    </row>
    <row r="32" spans="2:13" s="19" customFormat="1" ht="14.5" x14ac:dyDescent="0.35">
      <c r="B32" s="191"/>
      <c r="C32" s="32"/>
      <c r="D32" s="141"/>
      <c r="E32" s="25"/>
      <c r="K32" s="20"/>
    </row>
    <row r="33" spans="1:11" s="19" customFormat="1" ht="14.5" x14ac:dyDescent="0.35">
      <c r="B33" s="191"/>
      <c r="C33" s="115" t="s">
        <v>36</v>
      </c>
      <c r="D33" s="108">
        <f>D29</f>
        <v>0</v>
      </c>
      <c r="E33" s="103" t="s">
        <v>21</v>
      </c>
      <c r="K33" s="20"/>
    </row>
    <row r="34" spans="1:11" s="19" customFormat="1" ht="14.5" x14ac:dyDescent="0.35">
      <c r="B34" s="191"/>
      <c r="C34" s="116" t="s">
        <v>37</v>
      </c>
      <c r="D34" s="108">
        <f>MAX(0,D29-(D31*1000))</f>
        <v>0</v>
      </c>
      <c r="E34" s="103" t="s">
        <v>21</v>
      </c>
      <c r="F34" s="110"/>
      <c r="K34" s="20"/>
    </row>
    <row r="35" spans="1:11" s="19" customFormat="1" thickBot="1" x14ac:dyDescent="0.4">
      <c r="B35" s="192"/>
      <c r="C35" s="33" t="s">
        <v>38</v>
      </c>
      <c r="D35" s="109">
        <f>D30*1000</f>
        <v>0</v>
      </c>
      <c r="E35" s="30" t="s">
        <v>21</v>
      </c>
      <c r="K35" s="20"/>
    </row>
    <row r="36" spans="1:11" s="19" customFormat="1" thickBot="1" x14ac:dyDescent="0.4">
      <c r="C36" s="34"/>
    </row>
    <row r="37" spans="1:11" s="19" customFormat="1" ht="32" customHeight="1" thickBot="1" x14ac:dyDescent="0.4">
      <c r="B37" s="123" t="s">
        <v>39</v>
      </c>
      <c r="C37" s="194" t="s">
        <v>40</v>
      </c>
      <c r="D37" s="195"/>
      <c r="E37" s="196"/>
      <c r="K37" s="20"/>
    </row>
    <row r="38" spans="1:11" s="19" customFormat="1" ht="14.5" x14ac:dyDescent="0.35">
      <c r="B38" s="190" t="s">
        <v>39</v>
      </c>
      <c r="C38" s="138" t="s">
        <v>41</v>
      </c>
      <c r="D38" s="139"/>
      <c r="E38" s="23" t="s">
        <v>34</v>
      </c>
      <c r="F38" s="110"/>
      <c r="K38" s="20"/>
    </row>
    <row r="39" spans="1:11" s="19" customFormat="1" ht="15" customHeight="1" x14ac:dyDescent="0.35">
      <c r="B39" s="191"/>
      <c r="C39" s="178"/>
      <c r="D39" s="179"/>
      <c r="E39" s="180"/>
      <c r="K39" s="20"/>
    </row>
    <row r="40" spans="1:11" s="19" customFormat="1" ht="15" customHeight="1" x14ac:dyDescent="0.35">
      <c r="B40" s="191"/>
      <c r="C40" s="175" t="s">
        <v>42</v>
      </c>
      <c r="D40" s="176"/>
      <c r="E40" s="177"/>
      <c r="K40" s="20"/>
    </row>
    <row r="41" spans="1:11" s="19" customFormat="1" ht="14.5" x14ac:dyDescent="0.35">
      <c r="B41" s="191"/>
      <c r="C41" s="24" t="s">
        <v>43</v>
      </c>
      <c r="D41" s="17">
        <v>0</v>
      </c>
      <c r="E41" s="25" t="s">
        <v>44</v>
      </c>
      <c r="K41" s="20"/>
    </row>
    <row r="42" spans="1:11" s="19" customFormat="1" ht="15" customHeight="1" x14ac:dyDescent="0.35">
      <c r="B42" s="191"/>
      <c r="C42" s="24" t="s">
        <v>45</v>
      </c>
      <c r="D42" s="35">
        <f>D41/100*D21</f>
        <v>0</v>
      </c>
      <c r="E42" s="25" t="s">
        <v>21</v>
      </c>
      <c r="K42" s="20"/>
    </row>
    <row r="43" spans="1:11" s="19" customFormat="1" ht="15" customHeight="1" x14ac:dyDescent="0.35">
      <c r="B43" s="191"/>
      <c r="C43" s="24" t="s">
        <v>46</v>
      </c>
      <c r="D43" s="18"/>
      <c r="E43" s="25" t="s">
        <v>21</v>
      </c>
      <c r="K43" s="20"/>
    </row>
    <row r="44" spans="1:11" s="19" customFormat="1" ht="15" customHeight="1" x14ac:dyDescent="0.35">
      <c r="B44" s="191"/>
      <c r="C44" s="178"/>
      <c r="D44" s="179"/>
      <c r="E44" s="180"/>
      <c r="K44" s="20"/>
    </row>
    <row r="45" spans="1:11" s="19" customFormat="1" thickBot="1" x14ac:dyDescent="0.4">
      <c r="B45" s="192"/>
      <c r="C45" s="28" t="s">
        <v>47</v>
      </c>
      <c r="D45" s="36">
        <f>(D38*1000)+D42+D43</f>
        <v>0</v>
      </c>
      <c r="E45" s="30" t="s">
        <v>21</v>
      </c>
      <c r="K45" s="20"/>
    </row>
    <row r="46" spans="1:11" s="19" customFormat="1" ht="14.5" x14ac:dyDescent="0.35"/>
    <row r="47" spans="1:11" s="19" customFormat="1" ht="14.75" hidden="1" customHeight="1" x14ac:dyDescent="0.35">
      <c r="A47" s="89" t="s">
        <v>130</v>
      </c>
      <c r="B47" s="187" t="s">
        <v>48</v>
      </c>
      <c r="C47" s="181" t="s">
        <v>49</v>
      </c>
      <c r="D47" s="182"/>
      <c r="E47" s="183"/>
    </row>
    <row r="48" spans="1:11" s="19" customFormat="1" ht="14.5" hidden="1" x14ac:dyDescent="0.35">
      <c r="A48" s="89"/>
      <c r="B48" s="188"/>
      <c r="C48" s="100" t="s">
        <v>50</v>
      </c>
      <c r="D48" s="98" t="str">
        <f>IF($D$18="","",YEAR($D$18)*1)</f>
        <v/>
      </c>
      <c r="E48" s="39"/>
    </row>
    <row r="49" spans="1:11" s="19" customFormat="1" ht="14.5" hidden="1" x14ac:dyDescent="0.35">
      <c r="A49" s="89"/>
      <c r="B49" s="188"/>
      <c r="C49" s="100" t="s">
        <v>51</v>
      </c>
      <c r="D49" s="98" t="str">
        <f>IF($D$18="","",YEAR($D$19))</f>
        <v/>
      </c>
      <c r="E49" s="39"/>
    </row>
    <row r="50" spans="1:11" s="19" customFormat="1" ht="14.5" hidden="1" x14ac:dyDescent="0.35">
      <c r="A50" s="89"/>
      <c r="B50" s="188"/>
      <c r="C50" s="100" t="s">
        <v>52</v>
      </c>
      <c r="D50" s="40" t="e">
        <f>DATE(D48,12,31)-D18+1</f>
        <v>#VALUE!</v>
      </c>
      <c r="E50" s="39"/>
    </row>
    <row r="51" spans="1:11" s="19" customFormat="1" ht="14.5" hidden="1" x14ac:dyDescent="0.35">
      <c r="A51" s="89"/>
      <c r="B51" s="188"/>
      <c r="C51" s="100" t="s">
        <v>53</v>
      </c>
      <c r="D51" s="40" t="e">
        <f>D19-DATE(D49,1,1)+1</f>
        <v>#VALUE!</v>
      </c>
      <c r="E51" s="39"/>
    </row>
    <row r="52" spans="1:11" s="19" customFormat="1" ht="14.5" hidden="1" x14ac:dyDescent="0.35">
      <c r="A52" s="89"/>
      <c r="B52" s="188"/>
      <c r="C52" s="184" t="s">
        <v>54</v>
      </c>
      <c r="D52" s="185"/>
      <c r="E52" s="186"/>
    </row>
    <row r="53" spans="1:11" s="19" customFormat="1" ht="14.5" hidden="1" x14ac:dyDescent="0.35">
      <c r="A53" s="89"/>
      <c r="B53" s="188"/>
      <c r="C53" s="100" t="s">
        <v>55</v>
      </c>
      <c r="D53" s="99" t="e">
        <f>INDEX(tbl_RPP_RET[],1,MATCH("Yr "&amp;$D$48,tbl_RPP_RET[#Headers],0))</f>
        <v>#N/A</v>
      </c>
      <c r="E53" s="39"/>
    </row>
    <row r="54" spans="1:11" s="19" customFormat="1" ht="14.5" hidden="1" x14ac:dyDescent="0.35">
      <c r="A54" s="89"/>
      <c r="B54" s="188"/>
      <c r="C54" s="100" t="s">
        <v>56</v>
      </c>
      <c r="D54" s="99" t="e">
        <f>INDEX(tbl_RPP_RET[],1,MATCH("Yr "&amp;$D$49,tbl_RPP_RET[#Headers],0))</f>
        <v>#N/A</v>
      </c>
      <c r="E54" s="39"/>
    </row>
    <row r="55" spans="1:11" s="19" customFormat="1" ht="14.5" hidden="1" x14ac:dyDescent="0.35">
      <c r="A55" s="89"/>
      <c r="B55" s="188"/>
      <c r="C55" s="102" t="s">
        <v>57</v>
      </c>
      <c r="D55" s="99" t="e">
        <f>(D50*D53+D51*D54)/SUM(D50,D51)</f>
        <v>#VALUE!</v>
      </c>
      <c r="E55" s="39"/>
    </row>
    <row r="56" spans="1:11" s="19" customFormat="1" ht="14.5" hidden="1" x14ac:dyDescent="0.35">
      <c r="A56" s="89"/>
      <c r="B56" s="188"/>
      <c r="C56" s="184" t="s">
        <v>58</v>
      </c>
      <c r="D56" s="185"/>
      <c r="E56" s="186"/>
    </row>
    <row r="57" spans="1:11" s="19" customFormat="1" ht="14.5" hidden="1" x14ac:dyDescent="0.35">
      <c r="A57" s="89"/>
      <c r="B57" s="188"/>
      <c r="C57" s="100" t="s">
        <v>59</v>
      </c>
      <c r="D57" s="99" t="e">
        <f>IF(INDEX(tbl_State_Renewables[],MATCH($D$20,tbl_State_Renewables[[State]:[State]],0),MATCH("Yr "&amp;$D48,tbl_State_Renewables[#Headers],0))=0,0,
INDEX(tbl_State_Renewables[],MATCH($D$20,tbl_State_Renewables[[State]:[State]],0),MATCH("Yr "&amp;$D48,tbl_State_Renewables[#Headers],0))-D53)</f>
        <v>#N/A</v>
      </c>
      <c r="E57" s="39"/>
    </row>
    <row r="58" spans="1:11" s="19" customFormat="1" ht="14.5" hidden="1" x14ac:dyDescent="0.35">
      <c r="A58" s="89"/>
      <c r="B58" s="188"/>
      <c r="C58" s="100" t="s">
        <v>60</v>
      </c>
      <c r="D58" s="99" t="e">
        <f>IF(INDEX(tbl_State_Renewables[],MATCH($D$20,tbl_State_Renewables[[State]:[State]],0),MATCH("Yr "&amp;$D49,tbl_State_Renewables[#Headers],0))=0,0,
INDEX(tbl_State_Renewables[],MATCH($D$20,tbl_State_Renewables[[State]:[State]],0),MATCH("Yr "&amp;$D49,tbl_State_Renewables[#Headers],0))-D54)</f>
        <v>#N/A</v>
      </c>
      <c r="E58" s="39"/>
    </row>
    <row r="59" spans="1:11" s="19" customFormat="1" hidden="1" thickBot="1" x14ac:dyDescent="0.4">
      <c r="A59" s="89"/>
      <c r="B59" s="189"/>
      <c r="C59" s="64" t="s">
        <v>61</v>
      </c>
      <c r="D59" s="101" t="e">
        <f>(D50*D57+D51*D58)/SUM(D50,D51)</f>
        <v>#VALUE!</v>
      </c>
      <c r="E59" s="46"/>
    </row>
    <row r="60" spans="1:11" s="19" customFormat="1" hidden="1" thickBot="1" x14ac:dyDescent="0.4">
      <c r="A60" s="89"/>
    </row>
    <row r="61" spans="1:11" s="19" customFormat="1" ht="14.5" hidden="1" x14ac:dyDescent="0.35">
      <c r="A61" s="89"/>
      <c r="B61" s="166" t="s">
        <v>62</v>
      </c>
      <c r="C61" s="169" t="s">
        <v>63</v>
      </c>
      <c r="D61" s="169"/>
      <c r="E61" s="170"/>
      <c r="K61" s="20"/>
    </row>
    <row r="62" spans="1:11" s="19" customFormat="1" ht="14.5" hidden="1" x14ac:dyDescent="0.35">
      <c r="A62" s="89"/>
      <c r="B62" s="167"/>
      <c r="C62" s="37" t="s">
        <v>54</v>
      </c>
      <c r="D62" s="38" t="e">
        <f>D21*D55</f>
        <v>#VALUE!</v>
      </c>
      <c r="E62" s="39" t="s">
        <v>21</v>
      </c>
      <c r="K62" s="20"/>
    </row>
    <row r="63" spans="1:11" s="19" customFormat="1" ht="14.5" hidden="1" x14ac:dyDescent="0.35">
      <c r="A63" s="89"/>
      <c r="B63" s="167"/>
      <c r="C63" s="37" t="s">
        <v>64</v>
      </c>
      <c r="D63" s="40">
        <f>IFERROR(D21*D59, 0)</f>
        <v>0</v>
      </c>
      <c r="E63" s="39" t="s">
        <v>21</v>
      </c>
      <c r="K63" s="20"/>
    </row>
    <row r="64" spans="1:11" s="19" customFormat="1" ht="14.5" hidden="1" x14ac:dyDescent="0.35">
      <c r="A64" s="89"/>
      <c r="B64" s="167"/>
      <c r="C64" s="37"/>
      <c r="D64" s="40"/>
      <c r="E64" s="39"/>
      <c r="K64" s="20"/>
    </row>
    <row r="65" spans="1:11" s="19" customFormat="1" ht="14.5" hidden="1" x14ac:dyDescent="0.35">
      <c r="A65" s="89"/>
      <c r="B65" s="167"/>
      <c r="C65" s="37" t="s">
        <v>65</v>
      </c>
      <c r="D65" s="41">
        <f>D34</f>
        <v>0</v>
      </c>
      <c r="E65" s="39" t="s">
        <v>21</v>
      </c>
      <c r="K65" s="20"/>
    </row>
    <row r="66" spans="1:11" s="19" customFormat="1" ht="14.5" hidden="1" x14ac:dyDescent="0.35">
      <c r="A66" s="89"/>
      <c r="B66" s="167"/>
      <c r="C66" s="37" t="s">
        <v>66</v>
      </c>
      <c r="D66" s="41">
        <f>SUM(D35)</f>
        <v>0</v>
      </c>
      <c r="E66" s="39" t="s">
        <v>21</v>
      </c>
      <c r="K66" s="20"/>
    </row>
    <row r="67" spans="1:11" s="19" customFormat="1" ht="14.5" hidden="1" x14ac:dyDescent="0.35">
      <c r="A67" s="89"/>
      <c r="B67" s="167"/>
      <c r="C67" s="37"/>
      <c r="D67" s="41"/>
      <c r="E67" s="39"/>
      <c r="K67" s="20"/>
    </row>
    <row r="68" spans="1:11" s="19" customFormat="1" ht="14.5" hidden="1" x14ac:dyDescent="0.35">
      <c r="A68" s="89"/>
      <c r="B68" s="167"/>
      <c r="C68" s="37" t="s">
        <v>67</v>
      </c>
      <c r="D68" s="40">
        <f>D42+D43</f>
        <v>0</v>
      </c>
      <c r="E68" s="39" t="s">
        <v>21</v>
      </c>
      <c r="K68" s="20"/>
    </row>
    <row r="69" spans="1:11" s="19" customFormat="1" ht="14.5" hidden="1" x14ac:dyDescent="0.35">
      <c r="A69" s="89"/>
      <c r="B69" s="167"/>
      <c r="C69" s="37" t="s">
        <v>68</v>
      </c>
      <c r="D69" s="42">
        <f>D38*1000</f>
        <v>0</v>
      </c>
      <c r="E69" s="43" t="s">
        <v>21</v>
      </c>
      <c r="K69" s="20"/>
    </row>
    <row r="70" spans="1:11" s="19" customFormat="1" ht="14.5" hidden="1" x14ac:dyDescent="0.35">
      <c r="A70" s="89"/>
      <c r="B70" s="167"/>
      <c r="C70" s="171"/>
      <c r="D70" s="171"/>
      <c r="E70" s="172"/>
      <c r="K70" s="20"/>
    </row>
    <row r="71" spans="1:11" s="19" customFormat="1" ht="14.5" hidden="1" x14ac:dyDescent="0.35">
      <c r="A71" s="89"/>
      <c r="B71" s="167"/>
      <c r="C71" s="173" t="s">
        <v>69</v>
      </c>
      <c r="D71" s="173"/>
      <c r="E71" s="174"/>
      <c r="K71" s="20"/>
    </row>
    <row r="72" spans="1:11" s="19" customFormat="1" ht="14.5" hidden="1" x14ac:dyDescent="0.35">
      <c r="A72" s="89"/>
      <c r="B72" s="167"/>
      <c r="C72" s="37" t="s">
        <v>70</v>
      </c>
      <c r="D72" s="40">
        <f>IFERROR(MAX(0,SUM(D21,D29)-SUM(D62:D63,D65:D66,D68,D69)), 0)</f>
        <v>0</v>
      </c>
      <c r="E72" s="39" t="s">
        <v>21</v>
      </c>
      <c r="K72" s="20"/>
    </row>
    <row r="73" spans="1:11" s="19" customFormat="1" ht="14.5" hidden="1" x14ac:dyDescent="0.35">
      <c r="A73" s="89"/>
      <c r="B73" s="167"/>
      <c r="C73" s="37" t="s">
        <v>71</v>
      </c>
      <c r="D73" s="40">
        <f>D22</f>
        <v>0</v>
      </c>
      <c r="E73" s="39" t="s">
        <v>23</v>
      </c>
      <c r="K73" s="20"/>
    </row>
    <row r="74" spans="1:11" s="19" customFormat="1" hidden="1" thickBot="1" x14ac:dyDescent="0.4">
      <c r="A74" s="89"/>
      <c r="B74" s="168"/>
      <c r="C74" s="44" t="s">
        <v>72</v>
      </c>
      <c r="D74" s="45">
        <f>D23</f>
        <v>0</v>
      </c>
      <c r="E74" s="46" t="s">
        <v>25</v>
      </c>
      <c r="K74" s="20"/>
    </row>
    <row r="75" spans="1:11" s="19" customFormat="1" hidden="1" thickBot="1" x14ac:dyDescent="0.4">
      <c r="A75" s="89"/>
      <c r="K75" s="20"/>
    </row>
    <row r="76" spans="1:11" s="19" customFormat="1" ht="29" hidden="1" x14ac:dyDescent="0.35">
      <c r="A76" s="89"/>
      <c r="B76" s="156" t="s">
        <v>73</v>
      </c>
      <c r="C76" s="47" t="s">
        <v>74</v>
      </c>
      <c r="D76" s="48">
        <f>SUM(D21,D33)</f>
        <v>0</v>
      </c>
      <c r="E76" s="49" t="s">
        <v>21</v>
      </c>
      <c r="F76" s="50"/>
      <c r="K76" s="20"/>
    </row>
    <row r="77" spans="1:11" s="19" customFormat="1" ht="14.5" hidden="1" x14ac:dyDescent="0.35">
      <c r="A77" s="89"/>
      <c r="B77" s="165"/>
      <c r="C77" s="51" t="s">
        <v>75</v>
      </c>
      <c r="D77" s="52" t="e">
        <f>MIN(D76,SUM(D62,D63,D65,D66,D68,D69))</f>
        <v>#VALUE!</v>
      </c>
      <c r="E77" s="53" t="s">
        <v>21</v>
      </c>
      <c r="F77" s="50"/>
      <c r="K77" s="20"/>
    </row>
    <row r="78" spans="1:11" s="19" customFormat="1" ht="29.5" hidden="1" thickBot="1" x14ac:dyDescent="0.4">
      <c r="A78" s="89"/>
      <c r="B78" s="157"/>
      <c r="C78" s="54" t="s">
        <v>76</v>
      </c>
      <c r="D78" s="55">
        <f>D24+D33*3.6</f>
        <v>0</v>
      </c>
      <c r="E78" s="56" t="s">
        <v>23</v>
      </c>
      <c r="K78" s="20"/>
    </row>
    <row r="79" spans="1:11" s="19" customFormat="1" thickBot="1" x14ac:dyDescent="0.4">
      <c r="A79" s="148"/>
      <c r="K79" s="20"/>
    </row>
    <row r="80" spans="1:11" s="19" customFormat="1" ht="14.75" customHeight="1" thickBot="1" x14ac:dyDescent="0.4">
      <c r="B80" s="162" t="s">
        <v>77</v>
      </c>
      <c r="C80" s="72"/>
      <c r="D80" s="73"/>
      <c r="E80" s="57"/>
      <c r="F80" s="57" t="s">
        <v>78</v>
      </c>
      <c r="K80" s="20"/>
    </row>
    <row r="81" spans="1:11" s="19" customFormat="1" ht="14.5" x14ac:dyDescent="0.35">
      <c r="B81" s="163"/>
      <c r="C81" s="58" t="s">
        <v>79</v>
      </c>
      <c r="D81" s="59">
        <f>MIN(D76,D65)</f>
        <v>0</v>
      </c>
      <c r="E81" s="60" t="s">
        <v>21</v>
      </c>
      <c r="F81" s="61" t="str">
        <f>IFERROR(D81*3.6/$D$78,"")</f>
        <v/>
      </c>
      <c r="G81" s="110"/>
      <c r="K81" s="20"/>
    </row>
    <row r="82" spans="1:11" s="19" customFormat="1" ht="14.5" x14ac:dyDescent="0.35">
      <c r="B82" s="163"/>
      <c r="C82" s="58" t="s">
        <v>80</v>
      </c>
      <c r="D82" s="59" t="str">
        <f>IFERROR(MIN($D$76-D81-D83-D84,SUM(D62:D63)),"")</f>
        <v/>
      </c>
      <c r="E82" s="60" t="s">
        <v>21</v>
      </c>
      <c r="F82" s="62" t="str">
        <f>IFERROR(D82*3.6/$D$78,"")</f>
        <v/>
      </c>
      <c r="K82" s="20"/>
    </row>
    <row r="83" spans="1:11" s="19" customFormat="1" ht="14.5" x14ac:dyDescent="0.35">
      <c r="B83" s="163"/>
      <c r="C83" s="58" t="s">
        <v>81</v>
      </c>
      <c r="D83" s="59">
        <f>MIN($D$76-D81,D68)</f>
        <v>0</v>
      </c>
      <c r="E83" s="60" t="s">
        <v>21</v>
      </c>
      <c r="F83" s="62" t="str">
        <f>IFERROR(D83*3.6/$D$78,"")</f>
        <v/>
      </c>
      <c r="K83" s="20"/>
    </row>
    <row r="84" spans="1:11" s="19" customFormat="1" thickBot="1" x14ac:dyDescent="0.4">
      <c r="B84" s="164"/>
      <c r="C84" s="54" t="s">
        <v>82</v>
      </c>
      <c r="D84" s="107">
        <f>MIN($D$76-D81-D83,(D69+D66))</f>
        <v>0</v>
      </c>
      <c r="E84" s="56" t="s">
        <v>21</v>
      </c>
      <c r="F84" s="67" t="str">
        <f>IFERROR(D84*3.6/$D$78,"")</f>
        <v/>
      </c>
      <c r="K84" s="20"/>
    </row>
    <row r="85" spans="1:11" s="19" customFormat="1" ht="14.5" hidden="1" x14ac:dyDescent="0.35">
      <c r="A85" s="89"/>
      <c r="B85" s="104"/>
      <c r="C85" s="51"/>
      <c r="D85" s="52"/>
      <c r="E85" s="53"/>
      <c r="F85" s="106"/>
      <c r="K85" s="20"/>
    </row>
    <row r="86" spans="1:11" s="19" customFormat="1" ht="14.5" hidden="1" x14ac:dyDescent="0.35">
      <c r="A86" s="89"/>
      <c r="B86" s="104"/>
      <c r="C86" s="58" t="s">
        <v>70</v>
      </c>
      <c r="D86" s="59">
        <f>D72</f>
        <v>0</v>
      </c>
      <c r="E86" s="60" t="s">
        <v>21</v>
      </c>
      <c r="F86" s="62" t="e">
        <f>D86*3.6/$D$78</f>
        <v>#DIV/0!</v>
      </c>
      <c r="K86" s="20"/>
    </row>
    <row r="87" spans="1:11" s="19" customFormat="1" ht="14.5" hidden="1" x14ac:dyDescent="0.35">
      <c r="A87" s="89"/>
      <c r="B87" s="104"/>
      <c r="C87" s="58" t="s">
        <v>71</v>
      </c>
      <c r="D87" s="59">
        <f>D73</f>
        <v>0</v>
      </c>
      <c r="E87" s="60" t="s">
        <v>23</v>
      </c>
      <c r="F87" s="62" t="e">
        <f>D87/$D$78</f>
        <v>#DIV/0!</v>
      </c>
      <c r="K87" s="20"/>
    </row>
    <row r="88" spans="1:11" s="19" customFormat="1" ht="14.5" hidden="1" x14ac:dyDescent="0.35">
      <c r="A88" s="89"/>
      <c r="B88" s="104"/>
      <c r="C88" s="58" t="s">
        <v>72</v>
      </c>
      <c r="D88" s="59">
        <f>D74</f>
        <v>0</v>
      </c>
      <c r="E88" s="60" t="s">
        <v>25</v>
      </c>
      <c r="F88" s="62" t="e">
        <f>D88*38.6/$D$78</f>
        <v>#DIV/0!</v>
      </c>
      <c r="K88" s="20"/>
    </row>
    <row r="89" spans="1:11" s="19" customFormat="1" ht="14.5" hidden="1" x14ac:dyDescent="0.35">
      <c r="A89" s="89"/>
      <c r="B89" s="104"/>
      <c r="C89" s="58"/>
      <c r="D89" s="59"/>
      <c r="E89" s="60"/>
      <c r="F89" s="62"/>
      <c r="K89" s="20"/>
    </row>
    <row r="90" spans="1:11" s="19" customFormat="1" ht="14.5" hidden="1" x14ac:dyDescent="0.35">
      <c r="A90" s="89"/>
      <c r="B90" s="104"/>
      <c r="C90" s="58" t="s">
        <v>83</v>
      </c>
      <c r="D90" s="63" t="str">
        <f>IFERROR(D77*3.6/D78, " ")</f>
        <v xml:space="preserve"> </v>
      </c>
      <c r="E90" s="60"/>
      <c r="F90" s="62"/>
      <c r="K90" s="20"/>
    </row>
    <row r="91" spans="1:11" s="19" customFormat="1" ht="15.75" hidden="1" customHeight="1" thickBot="1" x14ac:dyDescent="0.4">
      <c r="A91" s="89"/>
      <c r="B91" s="105"/>
      <c r="C91" s="64" t="s">
        <v>84</v>
      </c>
      <c r="D91" s="65" t="str">
        <f>IFERROR(D81*3.6/D78, " ")</f>
        <v xml:space="preserve"> </v>
      </c>
      <c r="E91" s="66"/>
      <c r="F91" s="67"/>
      <c r="K91" s="20"/>
    </row>
    <row r="92" spans="1:11" s="19" customFormat="1" ht="15.75" customHeight="1" thickBot="1" x14ac:dyDescent="0.4">
      <c r="B92" s="68"/>
      <c r="C92" s="69"/>
      <c r="D92" s="70"/>
      <c r="E92" s="71"/>
      <c r="K92" s="20"/>
    </row>
    <row r="93" spans="1:11" s="19" customFormat="1" ht="15.75" customHeight="1" thickBot="1" x14ac:dyDescent="0.4">
      <c r="B93" s="162" t="s">
        <v>85</v>
      </c>
      <c r="C93" s="72"/>
      <c r="D93" s="73"/>
      <c r="E93" s="57"/>
      <c r="F93" s="57" t="s">
        <v>78</v>
      </c>
      <c r="K93" s="20"/>
    </row>
    <row r="94" spans="1:11" s="19" customFormat="1" ht="14.75" customHeight="1" x14ac:dyDescent="0.35">
      <c r="B94" s="163"/>
      <c r="C94" s="74" t="s">
        <v>86</v>
      </c>
      <c r="D94" s="48" t="str">
        <f>IFERROR(D77,"")</f>
        <v/>
      </c>
      <c r="E94" s="75" t="s">
        <v>21</v>
      </c>
      <c r="F94" s="61" t="str">
        <f>IFERROR(D94*3.6/$D$78, "")</f>
        <v/>
      </c>
      <c r="G94" s="76">
        <f>IF(F94&gt;0,MAX($G$93:G93)+1,"")</f>
        <v>1</v>
      </c>
      <c r="H94" s="77"/>
      <c r="K94" s="20"/>
    </row>
    <row r="95" spans="1:11" s="19" customFormat="1" ht="14.5" x14ac:dyDescent="0.35">
      <c r="B95" s="163"/>
      <c r="C95" s="78" t="s">
        <v>70</v>
      </c>
      <c r="D95" s="52" t="str">
        <f>IFERROR((D76-D94),"")</f>
        <v/>
      </c>
      <c r="E95" s="79" t="s">
        <v>21</v>
      </c>
      <c r="F95" s="62" t="str">
        <f>IFERROR(D95*3.6/$D$78, "")</f>
        <v/>
      </c>
      <c r="G95" s="76">
        <f>IF(F95&gt;0,MAX($G$93:G94)+1,"")</f>
        <v>2</v>
      </c>
      <c r="K95" s="20"/>
    </row>
    <row r="96" spans="1:11" s="19" customFormat="1" ht="12" customHeight="1" x14ac:dyDescent="0.35">
      <c r="B96" s="163"/>
      <c r="C96" s="78" t="s">
        <v>71</v>
      </c>
      <c r="D96" s="52">
        <f>(D22)</f>
        <v>0</v>
      </c>
      <c r="E96" s="79" t="s">
        <v>23</v>
      </c>
      <c r="F96" s="62" t="str">
        <f>IFERROR(D96/$D$78, "")</f>
        <v/>
      </c>
      <c r="G96" s="76">
        <f>IF(F96&gt;0,MAX($G$93:G95)+1,"")</f>
        <v>3</v>
      </c>
      <c r="K96" s="20"/>
    </row>
    <row r="97" spans="1:11" s="19" customFormat="1" thickBot="1" x14ac:dyDescent="0.4">
      <c r="B97" s="164"/>
      <c r="C97" s="80" t="s">
        <v>72</v>
      </c>
      <c r="D97" s="81">
        <f>(D23)</f>
        <v>0</v>
      </c>
      <c r="E97" s="82" t="s">
        <v>25</v>
      </c>
      <c r="F97" s="67" t="str">
        <f>IFERROR(D97*38.6/$D$78, "")</f>
        <v/>
      </c>
      <c r="G97" s="76">
        <f>IF(F97&gt;0,MAX($G$93:G96)+1,"")</f>
        <v>4</v>
      </c>
      <c r="K97" s="20"/>
    </row>
    <row r="98" spans="1:11" s="19" customFormat="1" thickBot="1" x14ac:dyDescent="0.4">
      <c r="K98" s="20"/>
    </row>
    <row r="99" spans="1:11" s="19" customFormat="1" ht="14.5" hidden="1" x14ac:dyDescent="0.35">
      <c r="A99" s="89"/>
      <c r="C99" s="90" t="s">
        <v>87</v>
      </c>
      <c r="D99" s="83"/>
      <c r="E99" s="83"/>
      <c r="K99" s="20"/>
    </row>
    <row r="100" spans="1:11" s="19" customFormat="1" ht="14.5" hidden="1" x14ac:dyDescent="0.35">
      <c r="A100" s="89"/>
      <c r="C100" s="83" t="s">
        <v>88</v>
      </c>
      <c r="D100" s="83"/>
      <c r="E100" s="84" t="e">
        <f>1-E101</f>
        <v>#VALUE!</v>
      </c>
      <c r="K100" s="20"/>
    </row>
    <row r="101" spans="1:11" s="19" customFormat="1" ht="14.5" hidden="1" x14ac:dyDescent="0.35">
      <c r="A101" s="89"/>
      <c r="C101" s="83" t="s">
        <v>89</v>
      </c>
      <c r="D101" s="83"/>
      <c r="E101" s="84" t="str">
        <f>D90</f>
        <v xml:space="preserve"> </v>
      </c>
      <c r="K101" s="20"/>
    </row>
    <row r="102" spans="1:11" s="19" customFormat="1" ht="14.5" hidden="1" x14ac:dyDescent="0.35">
      <c r="A102" s="89"/>
      <c r="K102" s="20"/>
    </row>
    <row r="103" spans="1:11" s="19" customFormat="1" ht="14.5" hidden="1" x14ac:dyDescent="0.35">
      <c r="A103" s="89"/>
      <c r="B103" s="83" t="s">
        <v>90</v>
      </c>
      <c r="C103" s="90" t="s">
        <v>91</v>
      </c>
      <c r="D103" s="83"/>
      <c r="E103" s="83"/>
      <c r="K103" s="20"/>
    </row>
    <row r="104" spans="1:11" s="19" customFormat="1" ht="14.5" hidden="1" x14ac:dyDescent="0.35">
      <c r="A104" s="89"/>
      <c r="B104" s="83">
        <v>1</v>
      </c>
      <c r="C104" s="83" t="str">
        <f>IF(ISNA(MATCH($B104,$G$94:$G$97,0)),"",INDEX(C$94:C$97,MATCH($B104,$G$94:$G$97,0)))</f>
        <v>Renewable electricity</v>
      </c>
      <c r="D104" s="83"/>
      <c r="E104" s="85" t="str">
        <f>IF(ISNA(MATCH($B104,$G$94:$G$97,0)),"",INDEX(F$94:F$97,MATCH($B104,$G$94:$G$97,0)))</f>
        <v/>
      </c>
    </row>
    <row r="105" spans="1:11" s="19" customFormat="1" ht="14.5" hidden="1" x14ac:dyDescent="0.35">
      <c r="A105" s="89"/>
      <c r="B105" s="83">
        <v>2</v>
      </c>
      <c r="C105" s="83" t="str">
        <f>IF(ISNA(MATCH($B105,$G$94:$G$97,0)),"",INDEX(C$94:C$97,MATCH($B105,$G$94:$G$97,0)))</f>
        <v>Non-renewable electricity</v>
      </c>
      <c r="D105" s="83"/>
      <c r="E105" s="85" t="str">
        <f>IF(ISNA(MATCH($B105,$G$94:$G$97,0)),"",INDEX(F$94:F$97,MATCH($B105,$G$94:$G$97,0)))</f>
        <v/>
      </c>
    </row>
    <row r="106" spans="1:11" s="19" customFormat="1" ht="14.5" hidden="1" x14ac:dyDescent="0.35">
      <c r="A106" s="89"/>
      <c r="B106" s="83">
        <v>3</v>
      </c>
      <c r="C106" s="83" t="str">
        <f>IF(ISNA(MATCH($B106,$G$94:$G$97,0)),"",INDEX(C$94:C$97,MATCH($B106,$G$94:$G$97,0)))</f>
        <v>Gas</v>
      </c>
      <c r="D106" s="83"/>
      <c r="E106" s="85" t="str">
        <f>IF(ISNA(MATCH($B106,$G$94:$G$97,0)),"",INDEX(F$94:F$97,MATCH($B106,$G$94:$G$97,0)))</f>
        <v/>
      </c>
    </row>
    <row r="107" spans="1:11" s="19" customFormat="1" ht="14.5" hidden="1" x14ac:dyDescent="0.35">
      <c r="A107" s="89"/>
      <c r="B107" s="83">
        <v>4</v>
      </c>
      <c r="C107" s="83" t="str">
        <f>IF(ISNA(MATCH($B107,$G$94:$G$97,0)),"",INDEX(C$94:C$97,MATCH($B107,$G$94:$G$97,0)))</f>
        <v>Diesel</v>
      </c>
      <c r="D107" s="83"/>
      <c r="E107" s="85" t="str">
        <f>IF(ISNA(MATCH($B107,$G$94:$G$97,0)),"",INDEX(F$94:F$97,MATCH($B107,$G$94:$G$97,0)))</f>
        <v/>
      </c>
    </row>
    <row r="108" spans="1:11" s="19" customFormat="1" hidden="1" thickBot="1" x14ac:dyDescent="0.4">
      <c r="A108" s="89"/>
    </row>
    <row r="109" spans="1:11" s="19" customFormat="1" ht="47.75" customHeight="1" x14ac:dyDescent="0.35">
      <c r="B109" s="156" t="s">
        <v>92</v>
      </c>
      <c r="C109" s="86" t="s">
        <v>83</v>
      </c>
      <c r="D109" s="158" t="str">
        <f>D90</f>
        <v xml:space="preserve"> </v>
      </c>
      <c r="E109" s="159"/>
      <c r="K109" s="20"/>
    </row>
    <row r="110" spans="1:11" s="19" customFormat="1" ht="47.75" customHeight="1" thickBot="1" x14ac:dyDescent="0.4">
      <c r="B110" s="157"/>
      <c r="C110" s="87" t="s">
        <v>93</v>
      </c>
      <c r="D110" s="160" t="str">
        <f>D91</f>
        <v xml:space="preserve"> </v>
      </c>
      <c r="E110" s="161"/>
    </row>
    <row r="111" spans="1:11" s="19" customFormat="1" ht="14.5" x14ac:dyDescent="0.35"/>
    <row r="112" spans="1:11" s="19" customFormat="1" ht="14.5" x14ac:dyDescent="0.35"/>
    <row r="113" spans="6:11" s="19" customFormat="1" ht="14.5" x14ac:dyDescent="0.35"/>
    <row r="114" spans="6:11" s="19" customFormat="1" ht="14.5" x14ac:dyDescent="0.35"/>
    <row r="115" spans="6:11" s="19" customFormat="1" ht="14.5" x14ac:dyDescent="0.35"/>
    <row r="116" spans="6:11" s="19" customFormat="1" ht="14.5" x14ac:dyDescent="0.35"/>
    <row r="117" spans="6:11" s="19" customFormat="1" ht="14.5" x14ac:dyDescent="0.35"/>
    <row r="118" spans="6:11" s="19" customFormat="1" ht="14.5" x14ac:dyDescent="0.35"/>
    <row r="119" spans="6:11" s="19" customFormat="1" ht="14.5" x14ac:dyDescent="0.35"/>
    <row r="120" spans="6:11" s="19" customFormat="1" ht="14.5" x14ac:dyDescent="0.35"/>
    <row r="121" spans="6:11" s="19" customFormat="1" ht="14.5" x14ac:dyDescent="0.35"/>
    <row r="122" spans="6:11" s="19" customFormat="1" ht="14.5" x14ac:dyDescent="0.35"/>
    <row r="123" spans="6:11" s="19" customFormat="1" ht="14.5" x14ac:dyDescent="0.35"/>
    <row r="124" spans="6:11" s="19" customFormat="1" ht="14.5" x14ac:dyDescent="0.35"/>
    <row r="125" spans="6:11" s="19" customFormat="1" ht="14.5" x14ac:dyDescent="0.35"/>
    <row r="126" spans="6:11" s="19" customFormat="1" ht="14.5" x14ac:dyDescent="0.35">
      <c r="F126" s="88"/>
      <c r="K126" s="20"/>
    </row>
    <row r="127" spans="6:11" s="19" customFormat="1" ht="14.5" x14ac:dyDescent="0.35">
      <c r="F127" s="88"/>
    </row>
    <row r="128" spans="6:11" s="19" customFormat="1" ht="14.5" x14ac:dyDescent="0.35">
      <c r="F128" s="88"/>
    </row>
    <row r="129" s="19" customFormat="1" ht="14.5" x14ac:dyDescent="0.35"/>
    <row r="130" s="19" customFormat="1" ht="14.5" x14ac:dyDescent="0.35"/>
    <row r="131" s="19" customFormat="1" ht="14.5" x14ac:dyDescent="0.35"/>
    <row r="132" s="19" customFormat="1" ht="14.5" x14ac:dyDescent="0.35"/>
    <row r="133" s="19" customFormat="1" ht="14.5" x14ac:dyDescent="0.35"/>
    <row r="134" s="19" customFormat="1" ht="14.5" x14ac:dyDescent="0.35"/>
    <row r="135" s="19" customFormat="1" ht="14.5" x14ac:dyDescent="0.35"/>
  </sheetData>
  <sheetProtection algorithmName="SHA-512" hashValue="TZ7SCbyUnHaoXiEgfGLFHM/sGfuHRTOK3qLXcpPgLQK7uRTanR98+rYJ6qqUGAjt5VtFIQksYtmB3l5IdW7BIQ==" saltValue="Q2TVGG952UfiwVhG0WBv9g==" spinCount="100000" sheet="1" objects="1" scenarios="1"/>
  <mergeCells count="23">
    <mergeCell ref="B20:B24"/>
    <mergeCell ref="B29:B35"/>
    <mergeCell ref="B38:B45"/>
    <mergeCell ref="B10:I15"/>
    <mergeCell ref="C8:F8"/>
    <mergeCell ref="C37:E37"/>
    <mergeCell ref="C39:E39"/>
    <mergeCell ref="B61:B74"/>
    <mergeCell ref="C61:E61"/>
    <mergeCell ref="C70:E70"/>
    <mergeCell ref="C71:E71"/>
    <mergeCell ref="C40:E40"/>
    <mergeCell ref="C44:E44"/>
    <mergeCell ref="C47:E47"/>
    <mergeCell ref="C56:E56"/>
    <mergeCell ref="C52:E52"/>
    <mergeCell ref="B47:B59"/>
    <mergeCell ref="B109:B110"/>
    <mergeCell ref="D109:E109"/>
    <mergeCell ref="D110:E110"/>
    <mergeCell ref="B93:B97"/>
    <mergeCell ref="B76:B78"/>
    <mergeCell ref="B80:B84"/>
  </mergeCells>
  <dataValidations count="6">
    <dataValidation type="whole" showInputMessage="1" showErrorMessage="1" errorTitle="Whole numbers only" error="Please enter number of LGCs (MWh)." sqref="D30" xr:uid="{060985D9-62A0-4CFC-9F5D-E2CCB304A3F9}">
      <formula1>0</formula1>
      <formula2>100000000</formula2>
    </dataValidation>
    <dataValidation type="whole" showInputMessage="1" showErrorMessage="1" errorTitle="Whole number only" error="Please entre number of LGCs (MWh)" sqref="D31" xr:uid="{04723BEC-E9B4-40D5-9751-B29B02A16F25}">
      <formula1>0</formula1>
      <formula2>10000000000000</formula2>
    </dataValidation>
    <dataValidation showInputMessage="1" showErrorMessage="1" errorTitle="Whole numbers only" error="Please enter number of LGCs (MWh)" sqref="D38" xr:uid="{97A0373A-BB4F-4978-A52C-46B5A233C1CE}"/>
    <dataValidation type="list" allowBlank="1" showInputMessage="1" showErrorMessage="1" sqref="D26" xr:uid="{8B9DC524-48D4-412D-ABE5-0CFA001C1236}">
      <formula1>"&lt;select&gt;, Yes, No"</formula1>
    </dataValidation>
    <dataValidation type="list" allowBlank="1" showInputMessage="1" showErrorMessage="1" sqref="D28" xr:uid="{923BBF5C-B7B1-436A-B450-D202B99590D6}">
      <formula1>"&lt;select&gt;, Not applicable, Yes, No"</formula1>
    </dataValidation>
    <dataValidation type="decimal" allowBlank="1" showInputMessage="1" showErrorMessage="1" errorTitle="Incorrect Entry" error="Please Enter a Percentage" sqref="D41" xr:uid="{F983C2DF-162F-45F3-B5FC-C83AA883E7FA}">
      <formula1>0</formula1>
      <formula2>100</formula2>
    </dataValidation>
  </dataValidations>
  <pageMargins left="0.7" right="0.7" top="0.75" bottom="0.75" header="0.3" footer="0.3"/>
  <pageSetup paperSize="9" orientation="portrait" horizontalDpi="90" verticalDpi="9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9B97E56-F8C1-4873-AC54-4238DD0B05B0}">
          <x14:formula1>
            <xm:f>xrefs!$A$5:$A$12</xm:f>
          </x14:formula1>
          <xm:sqref>D20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B3FBA-496D-411B-BDDE-A398F5E112F0}">
  <dimension ref="A2:D17"/>
  <sheetViews>
    <sheetView workbookViewId="0">
      <selection activeCell="C28" sqref="C28"/>
    </sheetView>
  </sheetViews>
  <sheetFormatPr defaultColWidth="8.81640625" defaultRowHeight="14.5" x14ac:dyDescent="0.35"/>
  <cols>
    <col min="1" max="1" width="44.36328125" customWidth="1"/>
    <col min="2" max="2" width="14.36328125" customWidth="1"/>
    <col min="3" max="3" width="41.6328125" customWidth="1"/>
    <col min="4" max="4" width="10.453125" bestFit="1" customWidth="1"/>
  </cols>
  <sheetData>
    <row r="2" spans="1:4" x14ac:dyDescent="0.35">
      <c r="A2" s="121" t="s">
        <v>94</v>
      </c>
      <c r="B2" s="117" t="str">
        <f>'REI calculator'!D90</f>
        <v xml:space="preserve"> </v>
      </c>
      <c r="C2" s="121" t="s">
        <v>95</v>
      </c>
      <c r="D2" s="118" t="str">
        <f>'REI calculator'!F81</f>
        <v/>
      </c>
    </row>
    <row r="3" spans="1:4" x14ac:dyDescent="0.35">
      <c r="A3" s="121" t="s">
        <v>96</v>
      </c>
      <c r="B3" s="120" t="str">
        <f>'REI calculator'!D90</f>
        <v xml:space="preserve"> </v>
      </c>
      <c r="C3" s="121" t="s">
        <v>97</v>
      </c>
      <c r="D3" s="119" t="str">
        <f>'REI calculator'!D82</f>
        <v/>
      </c>
    </row>
    <row r="4" spans="1:4" x14ac:dyDescent="0.35">
      <c r="A4" s="121" t="s">
        <v>98</v>
      </c>
      <c r="B4" s="119" t="str">
        <f>'REI calculator'!D94</f>
        <v/>
      </c>
      <c r="C4" s="121" t="s">
        <v>99</v>
      </c>
      <c r="D4" s="118" t="str">
        <f>'REI calculator'!F82</f>
        <v/>
      </c>
    </row>
    <row r="5" spans="1:4" x14ac:dyDescent="0.35">
      <c r="A5" s="121" t="s">
        <v>100</v>
      </c>
      <c r="B5" s="118" t="str">
        <f>'REI calculator'!F95</f>
        <v/>
      </c>
      <c r="C5" s="121" t="s">
        <v>101</v>
      </c>
      <c r="D5" s="119">
        <f>'REI calculator'!D83</f>
        <v>0</v>
      </c>
    </row>
    <row r="6" spans="1:4" x14ac:dyDescent="0.35">
      <c r="A6" s="121" t="s">
        <v>102</v>
      </c>
      <c r="B6" s="119" t="str">
        <f>'REI calculator'!D95</f>
        <v/>
      </c>
      <c r="C6" s="121" t="s">
        <v>103</v>
      </c>
      <c r="D6" s="118" t="str">
        <f>'REI calculator'!F83</f>
        <v/>
      </c>
    </row>
    <row r="7" spans="1:4" x14ac:dyDescent="0.35">
      <c r="A7" s="121" t="s">
        <v>104</v>
      </c>
      <c r="B7" s="118" t="str">
        <f>'REI calculator'!F96</f>
        <v/>
      </c>
      <c r="C7" s="121" t="s">
        <v>105</v>
      </c>
      <c r="D7" s="119">
        <f>'REI calculator'!D84</f>
        <v>0</v>
      </c>
    </row>
    <row r="8" spans="1:4" x14ac:dyDescent="0.35">
      <c r="A8" s="121" t="s">
        <v>106</v>
      </c>
      <c r="B8" s="118" t="str">
        <f>'REI calculator'!F97</f>
        <v/>
      </c>
      <c r="C8" s="121" t="s">
        <v>107</v>
      </c>
      <c r="D8" s="118" t="str">
        <f>'REI calculator'!F84</f>
        <v/>
      </c>
    </row>
    <row r="9" spans="1:4" x14ac:dyDescent="0.35">
      <c r="A9" s="121" t="s">
        <v>108</v>
      </c>
      <c r="B9" t="str">
        <f>'REI calculator'!D26</f>
        <v>&lt;select&gt;</v>
      </c>
    </row>
    <row r="10" spans="1:4" x14ac:dyDescent="0.35">
      <c r="A10" s="121" t="s">
        <v>109</v>
      </c>
      <c r="B10" s="122">
        <f>'REI calculator'!D27</f>
        <v>0</v>
      </c>
    </row>
    <row r="11" spans="1:4" x14ac:dyDescent="0.35">
      <c r="A11" s="121" t="s">
        <v>110</v>
      </c>
      <c r="B11" s="119">
        <f>'REI calculator'!D81</f>
        <v>0</v>
      </c>
    </row>
    <row r="15" spans="1:4" x14ac:dyDescent="0.35">
      <c r="B15" s="119"/>
    </row>
    <row r="17" spans="2:2" x14ac:dyDescent="0.35">
      <c r="B17" s="118"/>
    </row>
  </sheetData>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5469E-35BE-40B8-975B-0C4586A78CFB}">
  <sheetPr>
    <tabColor rgb="FFFFC000"/>
  </sheetPr>
  <dimension ref="A2:E17"/>
  <sheetViews>
    <sheetView workbookViewId="0">
      <selection activeCell="E29" sqref="E29"/>
    </sheetView>
  </sheetViews>
  <sheetFormatPr defaultColWidth="8.81640625" defaultRowHeight="14.5" x14ac:dyDescent="0.35"/>
  <cols>
    <col min="1" max="1" width="11.36328125" customWidth="1"/>
    <col min="2" max="2" width="16.453125" customWidth="1"/>
    <col min="4" max="4" width="13.08984375" customWidth="1"/>
    <col min="5" max="5" width="13.453125" bestFit="1" customWidth="1"/>
  </cols>
  <sheetData>
    <row r="2" spans="1:5" x14ac:dyDescent="0.35">
      <c r="A2" s="93" t="s">
        <v>113</v>
      </c>
    </row>
    <row r="3" spans="1:5" x14ac:dyDescent="0.35">
      <c r="A3" s="91" t="s">
        <v>114</v>
      </c>
    </row>
    <row r="4" spans="1:5" x14ac:dyDescent="0.35">
      <c r="A4" t="s">
        <v>115</v>
      </c>
      <c r="B4" t="s">
        <v>116</v>
      </c>
      <c r="C4" s="95" t="s">
        <v>117</v>
      </c>
      <c r="D4" t="s">
        <v>118</v>
      </c>
      <c r="E4" t="s">
        <v>129</v>
      </c>
    </row>
    <row r="5" spans="1:5" x14ac:dyDescent="0.35">
      <c r="A5" s="94" t="s">
        <v>119</v>
      </c>
      <c r="B5" s="92">
        <v>1</v>
      </c>
      <c r="C5" s="92">
        <v>1</v>
      </c>
      <c r="D5" s="92">
        <v>1</v>
      </c>
      <c r="E5" s="92">
        <v>1</v>
      </c>
    </row>
    <row r="6" spans="1:5" x14ac:dyDescent="0.35">
      <c r="A6" s="94" t="s">
        <v>120</v>
      </c>
      <c r="B6" s="92">
        <v>0</v>
      </c>
      <c r="C6" s="92">
        <v>0</v>
      </c>
      <c r="D6" s="92">
        <v>0</v>
      </c>
      <c r="E6" s="92">
        <v>0</v>
      </c>
    </row>
    <row r="7" spans="1:5" x14ac:dyDescent="0.35">
      <c r="A7" s="94" t="s">
        <v>121</v>
      </c>
      <c r="B7" s="92">
        <v>0</v>
      </c>
      <c r="C7" s="92">
        <v>0</v>
      </c>
      <c r="D7" s="92">
        <v>0</v>
      </c>
      <c r="E7" s="92">
        <v>0</v>
      </c>
    </row>
    <row r="8" spans="1:5" x14ac:dyDescent="0.35">
      <c r="A8" s="94" t="s">
        <v>122</v>
      </c>
      <c r="B8" s="92">
        <v>0</v>
      </c>
      <c r="C8" s="92">
        <v>0</v>
      </c>
      <c r="D8" s="92">
        <v>0</v>
      </c>
      <c r="E8" s="92">
        <v>0</v>
      </c>
    </row>
    <row r="9" spans="1:5" x14ac:dyDescent="0.35">
      <c r="A9" s="94" t="s">
        <v>123</v>
      </c>
      <c r="B9" s="92">
        <v>0</v>
      </c>
      <c r="C9" s="92">
        <v>0</v>
      </c>
      <c r="D9" s="92">
        <v>0</v>
      </c>
      <c r="E9" s="92">
        <v>0</v>
      </c>
    </row>
    <row r="10" spans="1:5" x14ac:dyDescent="0.35">
      <c r="A10" s="94" t="s">
        <v>124</v>
      </c>
      <c r="B10" s="92">
        <v>0</v>
      </c>
      <c r="C10" s="92">
        <v>0</v>
      </c>
      <c r="D10" s="92">
        <v>0</v>
      </c>
      <c r="E10" s="92">
        <v>0</v>
      </c>
    </row>
    <row r="11" spans="1:5" x14ac:dyDescent="0.35">
      <c r="A11" s="94" t="s">
        <v>125</v>
      </c>
      <c r="B11" s="92">
        <v>0</v>
      </c>
      <c r="C11" s="92">
        <v>0</v>
      </c>
      <c r="D11" s="92">
        <v>0</v>
      </c>
      <c r="E11" s="92">
        <v>0</v>
      </c>
    </row>
    <row r="12" spans="1:5" x14ac:dyDescent="0.35">
      <c r="A12" s="96" t="s">
        <v>126</v>
      </c>
      <c r="B12" s="97">
        <v>0</v>
      </c>
      <c r="C12" s="92">
        <v>0</v>
      </c>
      <c r="D12" s="92">
        <v>0</v>
      </c>
      <c r="E12" s="92">
        <v>0</v>
      </c>
    </row>
    <row r="15" spans="1:5" x14ac:dyDescent="0.35">
      <c r="A15" s="1" t="s">
        <v>127</v>
      </c>
    </row>
    <row r="16" spans="1:5" x14ac:dyDescent="0.35">
      <c r="A16" t="s">
        <v>116</v>
      </c>
      <c r="B16" t="s">
        <v>117</v>
      </c>
      <c r="C16" t="s">
        <v>118</v>
      </c>
      <c r="D16" t="s">
        <v>129</v>
      </c>
      <c r="E16" t="s">
        <v>128</v>
      </c>
    </row>
    <row r="17" spans="1:5" x14ac:dyDescent="0.35">
      <c r="A17" s="2">
        <v>0.18540000000000001</v>
      </c>
      <c r="B17" s="2">
        <v>0.18640000000000001</v>
      </c>
      <c r="C17" s="2">
        <v>0.18959999999999999</v>
      </c>
      <c r="D17" s="2">
        <v>0.18479999999999999</v>
      </c>
      <c r="E17" s="142"/>
    </row>
  </sheetData>
  <phoneticPr fontId="19" type="noConversion"/>
  <pageMargins left="0.7" right="0.7" top="0.75" bottom="0.75" header="0.3" footer="0.3"/>
  <pageSetup paperSize="9" orientation="portrait" horizontalDpi="4294967293" verticalDpi="0" r:id="rId1"/>
  <ignoredErrors>
    <ignoredError sqref="C6:C12" calculatedColumn="1"/>
  </ignoredErrors>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7B2986E406E644EAEBD04331045EEFA" ma:contentTypeVersion="23" ma:contentTypeDescription="Create a new document." ma:contentTypeScope="" ma:versionID="557a1bdca3e6e8e46fc0e455991dad0e">
  <xsd:schema xmlns:xsd="http://www.w3.org/2001/XMLSchema" xmlns:xs="http://www.w3.org/2001/XMLSchema" xmlns:p="http://schemas.microsoft.com/office/2006/metadata/properties" xmlns:ns1="http://schemas.microsoft.com/sharepoint/v3" xmlns:ns2="5bee7c71-cfe6-48ab-9ba7-3a914dd5e4c4" xmlns:ns3="d169844b-d1ff-4126-87e2-905c6feede16" xmlns:ns4="4a5dd90e-367a-41ec-8f90-a2fa4b8e94f7" targetNamespace="http://schemas.microsoft.com/office/2006/metadata/properties" ma:root="true" ma:fieldsID="c67e460ae8677d9327989c88ee3495bb" ns1:_="" ns2:_="" ns3:_="" ns4:_="">
    <xsd:import namespace="http://schemas.microsoft.com/sharepoint/v3"/>
    <xsd:import namespace="5bee7c71-cfe6-48ab-9ba7-3a914dd5e4c4"/>
    <xsd:import namespace="d169844b-d1ff-4126-87e2-905c6feede16"/>
    <xsd:import namespace="4a5dd90e-367a-41ec-8f90-a2fa4b8e94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oveto" minOccurs="0"/>
                <xsd:element ref="ns2:MediaServiceLocation" minOccurs="0"/>
                <xsd:element ref="ns2:_Flow_SignoffStatus" minOccurs="0"/>
                <xsd:element ref="ns2:MediaLengthInSeconds" minOccurs="0"/>
                <xsd:element ref="ns2:lcf76f155ced4ddcb4097134ff3c332f" minOccurs="0"/>
                <xsd:element ref="ns4: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ee7c71-cfe6-48ab-9ba7-3a914dd5e4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oveto" ma:index="21" nillable="true" ma:displayName="Move to " ma:format="Dropdown" ma:internalName="Moveto">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69844b-d1ff-4126-87e2-905c6feede1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5dd90e-367a-41ec-8f90-a2fa4b8e94f7"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7ee85653-6c5c-4426-b1d9-a855ff70dc16}" ma:internalName="TaxCatchAll" ma:showField="CatchAllData" ma:web="4a5dd90e-367a-41ec-8f90-a2fa4b8e94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_Flow_SignoffStatus xmlns="5bee7c71-cfe6-48ab-9ba7-3a914dd5e4c4" xsi:nil="true"/>
    <PublishingStartDate xmlns="http://schemas.microsoft.com/sharepoint/v3" xsi:nil="true"/>
    <Moveto xmlns="5bee7c71-cfe6-48ab-9ba7-3a914dd5e4c4" xsi:nil="true"/>
    <TaxCatchAll xmlns="4a5dd90e-367a-41ec-8f90-a2fa4b8e94f7" xsi:nil="true"/>
    <lcf76f155ced4ddcb4097134ff3c332f xmlns="5bee7c71-cfe6-48ab-9ba7-3a914dd5e4c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54156AD-C581-4DD6-92F8-859464920E6D}">
  <ds:schemaRefs>
    <ds:schemaRef ds:uri="http://schemas.microsoft.com/sharepoint/v3/contenttype/forms"/>
  </ds:schemaRefs>
</ds:datastoreItem>
</file>

<file path=customXml/itemProps2.xml><?xml version="1.0" encoding="utf-8"?>
<ds:datastoreItem xmlns:ds="http://schemas.openxmlformats.org/officeDocument/2006/customXml" ds:itemID="{B54C496C-F73C-4229-8217-1633D32FA1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ee7c71-cfe6-48ab-9ba7-3a914dd5e4c4"/>
    <ds:schemaRef ds:uri="d169844b-d1ff-4126-87e2-905c6feede16"/>
    <ds:schemaRef ds:uri="4a5dd90e-367a-41ec-8f90-a2fa4b8e94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D68229-F3AA-42E5-900C-9FEDAA93A28B}">
  <ds:schemaRefs>
    <ds:schemaRef ds:uri="http://schemas.microsoft.com/sharepoint/v3"/>
    <ds:schemaRef ds:uri="http://purl.org/dc/terms/"/>
    <ds:schemaRef ds:uri="http://schemas.openxmlformats.org/package/2006/metadata/core-properties"/>
    <ds:schemaRef ds:uri="d169844b-d1ff-4126-87e2-905c6feede16"/>
    <ds:schemaRef ds:uri="http://purl.org/dc/dcmitype/"/>
    <ds:schemaRef ds:uri="http://schemas.microsoft.com/office/2006/documentManagement/types"/>
    <ds:schemaRef ds:uri="4a5dd90e-367a-41ec-8f90-a2fa4b8e94f7"/>
    <ds:schemaRef ds:uri="http://purl.org/dc/elements/1.1/"/>
    <ds:schemaRef ds:uri="http://schemas.microsoft.com/office/2006/metadata/properties"/>
    <ds:schemaRef ds:uri="5bee7c71-cfe6-48ab-9ba7-3a914dd5e4c4"/>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Version control</vt:lpstr>
      <vt:lpstr>Instructions</vt:lpstr>
      <vt:lpstr>REI calculator</vt:lpstr>
      <vt:lpstr>Results for Perform</vt:lpstr>
      <vt:lpstr>xrefs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Corine Mulet</dc:creator>
  <cp:keywords/>
  <dc:description/>
  <cp:lastModifiedBy>Navami Sunil</cp:lastModifiedBy>
  <cp:revision/>
  <dcterms:created xsi:type="dcterms:W3CDTF">2022-02-02T05:32:25Z</dcterms:created>
  <dcterms:modified xsi:type="dcterms:W3CDTF">2024-06-26T05:56:23Z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0x010100E7B2986E406E644EAEBD04331045EEFA</vt:lpwstr>
  </property>
  <property fmtid="{D5CDD505-2E9C-101B-9397-08002B2CF9AE}" pid="3" name="MediaServiceImageTags">
    <vt:lpwstr/>
  </property>
</Properties>
</file>